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tvediba\Desktop\DOME\2024 domes lēmumi\protokols Nr. 24 28.11.2024\"/>
    </mc:Choice>
  </mc:AlternateContent>
  <xr:revisionPtr revIDLastSave="0" documentId="13_ncr:1_{D11CF9CD-D0B8-42B4-A75D-6BA001EC22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F60" i="1"/>
  <c r="F61" i="1"/>
  <c r="F62" i="1"/>
  <c r="F63" i="1"/>
  <c r="F64" i="1"/>
  <c r="F65" i="1"/>
  <c r="F66" i="1"/>
  <c r="F67" i="1"/>
  <c r="F68" i="1"/>
  <c r="F5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9" i="1"/>
  <c r="E87" i="1" l="1"/>
  <c r="F87" i="1" s="1"/>
  <c r="E86" i="1"/>
  <c r="E85" i="1"/>
  <c r="E84" i="1"/>
  <c r="F84" i="1" s="1"/>
  <c r="E83" i="1"/>
  <c r="F83" i="1" s="1"/>
  <c r="E82" i="1"/>
  <c r="E81" i="1"/>
  <c r="E80" i="1"/>
  <c r="F80" i="1" s="1"/>
  <c r="E79" i="1"/>
  <c r="F79" i="1" s="1"/>
  <c r="E78" i="1"/>
  <c r="E77" i="1"/>
  <c r="F77" i="1" s="1"/>
  <c r="E76" i="1"/>
  <c r="F76" i="1" s="1"/>
  <c r="E75" i="1"/>
  <c r="F75" i="1" s="1"/>
  <c r="E74" i="1"/>
  <c r="E73" i="1"/>
  <c r="E72" i="1"/>
  <c r="F72" i="1" s="1"/>
  <c r="C70" i="1"/>
  <c r="F69" i="1"/>
  <c r="E69" i="1"/>
  <c r="G68" i="1"/>
  <c r="G67" i="1"/>
  <c r="G66" i="1"/>
  <c r="G65" i="1"/>
  <c r="G64" i="1"/>
  <c r="G63" i="1"/>
  <c r="G62" i="1"/>
  <c r="G61" i="1"/>
  <c r="G60" i="1"/>
  <c r="G59" i="1"/>
  <c r="G58" i="1"/>
  <c r="F54" i="1"/>
  <c r="E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E70" i="1" l="1"/>
  <c r="F74" i="1"/>
  <c r="G74" i="1" s="1"/>
  <c r="G77" i="1"/>
  <c r="F81" i="1"/>
  <c r="G81" i="1" s="1"/>
  <c r="F73" i="1"/>
  <c r="G73" i="1" s="1"/>
  <c r="F78" i="1"/>
  <c r="G78" i="1" s="1"/>
  <c r="F82" i="1"/>
  <c r="G82" i="1" s="1"/>
  <c r="F86" i="1"/>
  <c r="G86" i="1" s="1"/>
  <c r="F85" i="1"/>
  <c r="G85" i="1" s="1"/>
  <c r="G69" i="1"/>
  <c r="G54" i="1"/>
  <c r="F70" i="1"/>
  <c r="G75" i="1"/>
  <c r="G79" i="1"/>
  <c r="G83" i="1"/>
  <c r="G87" i="1"/>
  <c r="E88" i="1"/>
  <c r="G76" i="1"/>
  <c r="G80" i="1"/>
  <c r="G84" i="1"/>
  <c r="G70" i="1" l="1"/>
  <c r="F88" i="1"/>
  <c r="G88" i="1"/>
  <c r="G72" i="1"/>
</calcChain>
</file>

<file path=xl/sharedStrings.xml><?xml version="1.0" encoding="utf-8"?>
<sst xmlns="http://schemas.openxmlformats.org/spreadsheetml/2006/main" count="204" uniqueCount="100">
  <si>
    <t>Pielikums</t>
  </si>
  <si>
    <t>Madonas novada pašvaldības domes</t>
  </si>
  <si>
    <t>Novads</t>
  </si>
  <si>
    <t>KOPĀ</t>
  </si>
  <si>
    <t>Madonas novads</t>
  </si>
  <si>
    <t>Koklētāju ansamblis</t>
  </si>
  <si>
    <t>Jāņa Norviļa Madonas Mūzikas skolas koklētāju ansamblis</t>
  </si>
  <si>
    <t>Koris</t>
  </si>
  <si>
    <t>Bērzaunes pagasta Sauleskalna tautas nama vīru koris "Gaiziņš"</t>
  </si>
  <si>
    <t>Cesvaines novada kultūras nama jauktais koris "Cesvaine"</t>
  </si>
  <si>
    <t>Ērgļu saieta nama jauktais koris "Ērgļi"</t>
  </si>
  <si>
    <t>Kalsnavas pagasta sieviešu koris "Silvita"</t>
  </si>
  <si>
    <t>Lubānas Kultūras nama senioru sieviešu koris "Noskaņa"</t>
  </si>
  <si>
    <t>Ļaudonas pagasta jauktais koris "Lai top!"</t>
  </si>
  <si>
    <t>Madonas novada kultūras centra jauktais koris "Madona"</t>
  </si>
  <si>
    <t>Madonas novada kultūras centra senioru jauktais koris "Mantojums"</t>
  </si>
  <si>
    <t>Praulienas pagasta jauktais koris</t>
  </si>
  <si>
    <t>Pūtēju orķestris</t>
  </si>
  <si>
    <t>Madonas novada kultūras centra pūtēju orķestris</t>
  </si>
  <si>
    <t>Tautas deju kolektīvs</t>
  </si>
  <si>
    <t>Aronas pagasta Lauteres kultūras nama vidējās paaudzes deju kolektīvs “Ritsolis” (E)</t>
  </si>
  <si>
    <t xml:space="preserve">Barkavas pagasta Barkavas kultūras nama senioru deju kopa “Klabdancis” (F)   </t>
  </si>
  <si>
    <t>Barkavas pagasta Barkavas kultūras nama jauniešu deju kolektīvs “Pīne” (C)</t>
  </si>
  <si>
    <t xml:space="preserve">Bērzaunes pagasta Sauleskalna tautas nama jauniešu deju kolektīvs </t>
  </si>
  <si>
    <t>Bērzaunes pagasta Sauleskalna tautas nama vidējās paaudzes deju kolektīvs “Atāls” (E)</t>
  </si>
  <si>
    <t xml:space="preserve">Dzelzavas pagasta kultūras nama vidējās paaudzes deju kolektīvs "Pūces" </t>
  </si>
  <si>
    <t>Ērgļu saieta nama deju kolektīvs "Pastalnieki" (D)</t>
  </si>
  <si>
    <t>Ērgļu saieta nama jauniešu deju kolektīvs "Trimiņš" (C)</t>
  </si>
  <si>
    <t>Ērgļu saieta nama jauniešu deju kolektīvs "Rūdis" (B)</t>
  </si>
  <si>
    <t>Ērgļu saieta nama vidējās paaudzes deju kolektīvs "Rūdolfs" (E)</t>
  </si>
  <si>
    <t>Kalsnavas pagasta pārvaldes kultūras nama jauniešu deju kolektīvs “Kalsnava” (B)</t>
  </si>
  <si>
    <t>Kalsnavas pagasta pārvaldes kultūras nama senioru deju kolektīvs “Jāņukalns”  (F)</t>
  </si>
  <si>
    <t>Lubānas pilsētas kultūras nama jauniešu deju kolektīvs "Žuburi" (B)</t>
  </si>
  <si>
    <t>Lubānas pilsētas kultūras nama jauniešu deju kolektīvs "Žuburi" (C)</t>
  </si>
  <si>
    <t>Lubānas pilsētas kultūras nama tautas deju ansamblis "Lubāna" (F)</t>
  </si>
  <si>
    <t>Ļaudonas pagasta pārvaldes kultūras nama senioru deju kolektīvs “Divi krasti” (F)</t>
  </si>
  <si>
    <t>Ļaudonas pagasta pārvaldes kultūras nama vidējās paaudzes deju kolektīvs “Grieze” (E)</t>
  </si>
  <si>
    <t>Madonas novada kultūras centra senioru deju kolektīvs “Atvasara” (F)</t>
  </si>
  <si>
    <t>Madonas novada kultūras centra Tautas deju ansamblis “Vidzeme”  (D)</t>
  </si>
  <si>
    <t>Madonas novada kultūras centraTautas deju ansamblis “Vidzeme I” (B)</t>
  </si>
  <si>
    <t>Mārcienas kultūras nama vidējās paaudzesdeju kolektīvs "Marksne"</t>
  </si>
  <si>
    <t xml:space="preserve">Mētrienas pagasta Mētrienas tautas nama jauniešu deju kolektīvs “Meteņi” (E) </t>
  </si>
  <si>
    <t>Mētrienas pagasta Mētrienas tautas nama senioru deju kolektīvs “Mētra” (F)</t>
  </si>
  <si>
    <t xml:space="preserve">Ošupes pagasta Degumnieku tautas nama vidējās paaudzes deju kolektīvs “Degumnieki” (E)  </t>
  </si>
  <si>
    <t>Praulienas pagasta Saikavas tautas nama vidējās paaudzes deju kopa “Saikavieši” (E)</t>
  </si>
  <si>
    <t>Praulienas pagasta Saikavas tautas nama jauniešu deju kolektīvs "Pinums" (C)</t>
  </si>
  <si>
    <t>Sarkaņu pagasta tautas nama “Kalnagravas” jauniešu deju kolektīvs “Resgaļi” (C)</t>
  </si>
  <si>
    <t xml:space="preserve">Sarkaņu pagasta tautas nama “Kalnagravas” senioru deju kolektīvs “Labākie gadi” (E)  </t>
  </si>
  <si>
    <t>Sarkaņu pagasta tautas nama “Kalnagravas” senioru deju kolektīvs “Senči” (F)</t>
  </si>
  <si>
    <t xml:space="preserve">Sarkaņu pagasta tautas nama “Kalnagravas” vidējās paaudzes deju kolektīvs “Kalnagravas” (D)  </t>
  </si>
  <si>
    <t xml:space="preserve">Novads/Pilsēta </t>
  </si>
  <si>
    <t xml:space="preserve">Kolektīva veids    </t>
  </si>
  <si>
    <t>Kopā</t>
  </si>
  <si>
    <t>Amatierteātris</t>
  </si>
  <si>
    <t>Liezēres amatierteātris "LiNaTe"</t>
  </si>
  <si>
    <t>Folkloras kopa</t>
  </si>
  <si>
    <t>Barkavas pagasta Barkavas kultūras nama folkloras kopa "Madava"</t>
  </si>
  <si>
    <t>Lubānas folkloras kopa</t>
  </si>
  <si>
    <t>Sarkaņu pagasta tautas nama "Kalnagravas" folkloras kopa "Libe"</t>
  </si>
  <si>
    <t>Tautas lietišķās mākslas studija</t>
  </si>
  <si>
    <t>Ērgļu saieta nama tautas lietišķās mākslas studija "Ērgļi"</t>
  </si>
  <si>
    <t>Sarkaņu pagasta tautas nama „Kalnagravas” aušanas pulciņš</t>
  </si>
  <si>
    <t>Sarkaņu pagasta tautas nama „Kalnagravas” rokdarbu pulciņš</t>
  </si>
  <si>
    <t>Cesvaines kultūras nama rokdarbu studija</t>
  </si>
  <si>
    <t>Vokālais ansamblis</t>
  </si>
  <si>
    <t>Dzelzavas pagsta Dzelzavas kultūras nama sieviešu vokālais ansamblis "Variants"</t>
  </si>
  <si>
    <t>Sarkaņu pagasta tautas nama „Kalnagravas” jauktais vokālais ansamblis "Rondo"</t>
  </si>
  <si>
    <t>KOPĀ (EUR):</t>
  </si>
  <si>
    <t>Pavisam KOPĀ (EUR):</t>
  </si>
  <si>
    <t>Kolektīvi KOPĀ:</t>
  </si>
  <si>
    <t>Arona</t>
  </si>
  <si>
    <t>Barkava</t>
  </si>
  <si>
    <t>Bērzaune</t>
  </si>
  <si>
    <t>Cesvaine</t>
  </si>
  <si>
    <t>Dzelzava</t>
  </si>
  <si>
    <t>Ērgļi</t>
  </si>
  <si>
    <t>Kalsnava</t>
  </si>
  <si>
    <t>Ļaudona</t>
  </si>
  <si>
    <t>Liezēre</t>
  </si>
  <si>
    <t>Lubāna</t>
  </si>
  <si>
    <t>Mētriena</t>
  </si>
  <si>
    <t>Ošupe</t>
  </si>
  <si>
    <t>Prauliena</t>
  </si>
  <si>
    <t>Madona</t>
  </si>
  <si>
    <t>Mārciena</t>
  </si>
  <si>
    <t>Sarkaņi</t>
  </si>
  <si>
    <t>Madonas novada kultūras centra koklētāju ansamblis "Rasa"</t>
  </si>
  <si>
    <t>Cesvaines kultūras nama jauniešu deju kolektīvs "Cesvaine" ©</t>
  </si>
  <si>
    <t>Meirānu tautas nama vidējās paaudzes deju kolektīvs "Rokraksti"</t>
  </si>
  <si>
    <t>Meirānu tautas nama senioru deju kolektīvs "Meirāni"</t>
  </si>
  <si>
    <t>Madonas novada kultūras centra folkloras kopa "Vērtumnieki"</t>
  </si>
  <si>
    <r>
      <t>Kolektīva veids</t>
    </r>
    <r>
      <rPr>
        <sz val="12"/>
        <rFont val="Times New Roman"/>
        <family val="1"/>
        <charset val="186"/>
      </rPr>
      <t xml:space="preserve"> (koprepertuāra kolektīvi)</t>
    </r>
  </si>
  <si>
    <t>Nr.</t>
  </si>
  <si>
    <t>Valsts budžeta mērķdotācija māksliniecisko kolektīvu vadītāju darba samaksai un valsts sociālās apdrošināšanas obligātajām iemaksām par 2024.gada 2.pusgadu</t>
  </si>
  <si>
    <t>Kolektīva nosaukums (G1 grupa)</t>
  </si>
  <si>
    <t>Kolektīva nosaukums (G2 grupa)</t>
  </si>
  <si>
    <t xml:space="preserve">KOPĀ G1 (EUR) : </t>
  </si>
  <si>
    <t>KOPĀ G2  (EUR):</t>
  </si>
  <si>
    <t>28.11.2024. lēmumam Nr. 724</t>
  </si>
  <si>
    <t>(protokols Nr. 24, 47.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</si>
</sst>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color rgb="FFFF0000"/>
      <name val="Times New Roman"/>
      <family val="1"/>
      <charset val="186"/>
    </font>
    <font>
      <sz val="12"/>
      <color rgb="FFFF0000"/>
      <name val="Calibri"/>
      <family val="2"/>
      <charset val="186"/>
    </font>
    <font>
      <u/>
      <sz val="11"/>
      <color theme="10"/>
      <name val="Calibri"/>
      <family val="2"/>
      <charset val="186"/>
      <scheme val="minor"/>
    </font>
    <font>
      <u/>
      <sz val="12"/>
      <color theme="10"/>
      <name val="Calibri"/>
      <family val="2"/>
      <charset val="186"/>
      <scheme val="minor"/>
    </font>
    <font>
      <i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FF00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FF0000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7" fillId="0" borderId="0" xfId="2" applyFont="1" applyAlignment="1" applyProtection="1">
      <alignment vertical="top" wrapText="1" readingOrder="1"/>
      <protection locked="0"/>
    </xf>
    <xf numFmtId="0" fontId="8" fillId="0" borderId="0" xfId="2" applyFont="1" applyAlignment="1" applyProtection="1">
      <alignment horizontal="right" vertical="center" wrapText="1"/>
      <protection locked="0"/>
    </xf>
    <xf numFmtId="0" fontId="3" fillId="0" borderId="1" xfId="2" applyFont="1" applyBorder="1" applyAlignment="1" applyProtection="1">
      <alignment horizontal="right" vertical="top" wrapText="1" readingOrder="1"/>
      <protection locked="0"/>
    </xf>
    <xf numFmtId="0" fontId="3" fillId="0" borderId="1" xfId="1" applyFont="1" applyFill="1" applyBorder="1" applyAlignment="1" applyProtection="1">
      <alignment horizontal="center" vertical="center" wrapText="1" readingOrder="1"/>
      <protection locked="0"/>
    </xf>
    <xf numFmtId="0" fontId="4" fillId="0" borderId="1" xfId="2" applyFont="1" applyBorder="1"/>
    <xf numFmtId="0" fontId="11" fillId="0" borderId="2" xfId="1" applyFont="1" applyFill="1" applyBorder="1" applyAlignment="1"/>
    <xf numFmtId="0" fontId="3" fillId="0" borderId="1" xfId="1" applyFont="1" applyFill="1" applyBorder="1" applyAlignment="1" applyProtection="1">
      <alignment horizontal="right" wrapText="1" readingOrder="1"/>
      <protection locked="0"/>
    </xf>
    <xf numFmtId="0" fontId="15" fillId="0" borderId="0" xfId="0" applyFont="1"/>
    <xf numFmtId="0" fontId="16" fillId="0" borderId="1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0" borderId="0" xfId="2" applyFont="1" applyAlignment="1" applyProtection="1">
      <alignment horizontal="right" vertical="top" wrapText="1"/>
      <protection locked="0"/>
    </xf>
    <xf numFmtId="0" fontId="4" fillId="0" borderId="0" xfId="2" applyFont="1" applyAlignment="1" applyProtection="1">
      <alignment horizontal="right" vertical="center" wrapText="1" readingOrder="1"/>
      <protection locked="0"/>
    </xf>
    <xf numFmtId="0" fontId="3" fillId="0" borderId="0" xfId="2" applyFont="1" applyAlignment="1" applyProtection="1">
      <alignment horizontal="right" vertical="top" wrapText="1"/>
      <protection locked="0"/>
    </xf>
    <xf numFmtId="0" fontId="3" fillId="0" borderId="0" xfId="1" applyFont="1" applyFill="1" applyBorder="1" applyAlignment="1">
      <alignment horizontal="center" wrapText="1"/>
    </xf>
    <xf numFmtId="0" fontId="12" fillId="0" borderId="0" xfId="0" applyFont="1" applyAlignment="1">
      <alignment vertical="center"/>
    </xf>
    <xf numFmtId="0" fontId="4" fillId="0" borderId="0" xfId="2" applyFont="1"/>
    <xf numFmtId="0" fontId="4" fillId="0" borderId="0" xfId="0" applyFont="1"/>
    <xf numFmtId="0" fontId="3" fillId="0" borderId="0" xfId="2" applyFont="1"/>
    <xf numFmtId="0" fontId="16" fillId="0" borderId="0" xfId="0" applyFont="1"/>
    <xf numFmtId="0" fontId="14" fillId="0" borderId="0" xfId="0" applyFont="1"/>
    <xf numFmtId="2" fontId="0" fillId="0" borderId="0" xfId="0" applyNumberFormat="1"/>
    <xf numFmtId="0" fontId="3" fillId="0" borderId="1" xfId="2" applyFont="1" applyBorder="1" applyAlignment="1" applyProtection="1">
      <alignment horizontal="center" vertical="center" wrapText="1" readingOrder="1"/>
      <protection locked="0"/>
    </xf>
    <xf numFmtId="0" fontId="4" fillId="0" borderId="1" xfId="1" applyFont="1" applyFill="1" applyBorder="1" applyAlignment="1" applyProtection="1">
      <alignment horizontal="left" vertical="center" wrapText="1" readingOrder="1"/>
      <protection locked="0"/>
    </xf>
    <xf numFmtId="0" fontId="4" fillId="0" borderId="1" xfId="2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 applyProtection="1">
      <alignment horizontal="left" vertical="center" wrapText="1" readingOrder="1"/>
      <protection locked="0"/>
    </xf>
    <xf numFmtId="0" fontId="4" fillId="0" borderId="1" xfId="2" applyFont="1" applyBorder="1" applyAlignment="1">
      <alignment horizontal="center" vertical="center"/>
    </xf>
    <xf numFmtId="0" fontId="19" fillId="0" borderId="1" xfId="2" applyFont="1" applyBorder="1" applyAlignment="1" applyProtection="1">
      <alignment horizontal="center" vertical="center" wrapText="1" readingOrder="1"/>
      <protection locked="0"/>
    </xf>
    <xf numFmtId="2" fontId="3" fillId="0" borderId="0" xfId="0" applyNumberFormat="1" applyFont="1" applyAlignment="1">
      <alignment horizontal="left" vertical="center" wrapText="1"/>
    </xf>
    <xf numFmtId="2" fontId="3" fillId="0" borderId="1" xfId="2" applyNumberFormat="1" applyFont="1" applyBorder="1" applyAlignment="1" applyProtection="1">
      <alignment horizontal="right" vertical="center" wrapText="1" readingOrder="1"/>
      <protection locked="0"/>
    </xf>
    <xf numFmtId="2" fontId="4" fillId="0" borderId="1" xfId="2" applyNumberFormat="1" applyFont="1" applyBorder="1" applyAlignment="1" applyProtection="1">
      <alignment vertical="center" wrapText="1" readingOrder="1"/>
      <protection locked="0"/>
    </xf>
    <xf numFmtId="2" fontId="0" fillId="0" borderId="1" xfId="0" applyNumberFormat="1" applyBorder="1" applyAlignment="1">
      <alignment vertical="center" readingOrder="1"/>
    </xf>
    <xf numFmtId="2" fontId="6" fillId="0" borderId="0" xfId="2" applyNumberFormat="1" applyFont="1"/>
    <xf numFmtId="2" fontId="2" fillId="0" borderId="0" xfId="0" applyNumberFormat="1" applyFont="1"/>
    <xf numFmtId="2" fontId="3" fillId="0" borderId="1" xfId="1" applyNumberFormat="1" applyFont="1" applyFill="1" applyBorder="1" applyAlignment="1" applyProtection="1">
      <alignment horizontal="center" vertical="center" wrapText="1" readingOrder="1"/>
      <protection locked="0"/>
    </xf>
    <xf numFmtId="2" fontId="12" fillId="0" borderId="1" xfId="2" applyNumberFormat="1" applyFont="1" applyBorder="1" applyAlignment="1" applyProtection="1">
      <alignment vertical="center" wrapText="1" readingOrder="1"/>
      <protection locked="0"/>
    </xf>
    <xf numFmtId="2" fontId="12" fillId="0" borderId="1" xfId="0" applyNumberFormat="1" applyFont="1" applyBorder="1" applyAlignment="1">
      <alignment vertical="center"/>
    </xf>
    <xf numFmtId="2" fontId="17" fillId="0" borderId="0" xfId="0" applyNumberFormat="1" applyFont="1"/>
    <xf numFmtId="2" fontId="18" fillId="0" borderId="0" xfId="0" applyNumberFormat="1" applyFont="1"/>
    <xf numFmtId="0" fontId="14" fillId="0" borderId="1" xfId="0" applyFont="1" applyBorder="1" applyAlignment="1">
      <alignment horizontal="center" vertical="center"/>
    </xf>
    <xf numFmtId="0" fontId="11" fillId="0" borderId="6" xfId="1" applyFont="1" applyFill="1" applyBorder="1" applyAlignment="1"/>
    <xf numFmtId="0" fontId="3" fillId="0" borderId="0" xfId="1" applyFont="1" applyFill="1" applyBorder="1" applyAlignment="1" applyProtection="1">
      <alignment wrapText="1" readingOrder="1"/>
      <protection locked="0"/>
    </xf>
    <xf numFmtId="0" fontId="3" fillId="0" borderId="5" xfId="2" applyFont="1" applyBorder="1" applyAlignment="1" applyProtection="1">
      <alignment horizontal="right" vertical="top" wrapText="1" readingOrder="1"/>
      <protection locked="0"/>
    </xf>
    <xf numFmtId="0" fontId="3" fillId="3" borderId="1" xfId="1" applyFont="1" applyFill="1" applyBorder="1" applyAlignment="1" applyProtection="1">
      <alignment horizontal="right" wrapText="1" readingOrder="1"/>
      <protection locked="0"/>
    </xf>
    <xf numFmtId="3" fontId="14" fillId="0" borderId="1" xfId="0" applyNumberFormat="1" applyFont="1" applyBorder="1"/>
    <xf numFmtId="1" fontId="16" fillId="0" borderId="1" xfId="0" applyNumberFormat="1" applyFont="1" applyBorder="1"/>
    <xf numFmtId="1" fontId="4" fillId="0" borderId="1" xfId="0" applyNumberFormat="1" applyFont="1" applyBorder="1"/>
    <xf numFmtId="1" fontId="4" fillId="0" borderId="1" xfId="2" applyNumberFormat="1" applyFont="1" applyBorder="1"/>
    <xf numFmtId="1" fontId="3" fillId="0" borderId="1" xfId="2" applyNumberFormat="1" applyFont="1" applyBorder="1"/>
    <xf numFmtId="1" fontId="3" fillId="0" borderId="1" xfId="0" applyNumberFormat="1" applyFont="1" applyBorder="1"/>
    <xf numFmtId="1" fontId="3" fillId="3" borderId="1" xfId="2" applyNumberFormat="1" applyFont="1" applyFill="1" applyBorder="1"/>
    <xf numFmtId="1" fontId="4" fillId="0" borderId="1" xfId="2" applyNumberFormat="1" applyFont="1" applyBorder="1" applyAlignment="1" applyProtection="1">
      <alignment vertical="top" wrapText="1" readingOrder="1"/>
      <protection locked="0"/>
    </xf>
    <xf numFmtId="1" fontId="4" fillId="0" borderId="1" xfId="2" applyNumberFormat="1" applyFont="1" applyBorder="1" applyAlignment="1" applyProtection="1">
      <alignment horizontal="right" vertical="top" wrapText="1"/>
      <protection locked="0"/>
    </xf>
    <xf numFmtId="1" fontId="4" fillId="0" borderId="1" xfId="2" applyNumberFormat="1" applyFont="1" applyBorder="1" applyAlignment="1" applyProtection="1">
      <alignment horizontal="right" vertical="center" wrapText="1" readingOrder="1"/>
      <protection locked="0"/>
    </xf>
    <xf numFmtId="1" fontId="3" fillId="0" borderId="2" xfId="2" applyNumberFormat="1" applyFont="1" applyBorder="1" applyAlignment="1" applyProtection="1">
      <alignment horizontal="right" vertical="top" wrapText="1"/>
      <protection locked="0"/>
    </xf>
    <xf numFmtId="1" fontId="3" fillId="0" borderId="1" xfId="2" applyNumberFormat="1" applyFont="1" applyBorder="1" applyAlignment="1" applyProtection="1">
      <alignment horizontal="right" vertical="top" wrapText="1"/>
      <protection locked="0"/>
    </xf>
    <xf numFmtId="0" fontId="3" fillId="0" borderId="3" xfId="1" applyFont="1" applyFill="1" applyBorder="1" applyAlignment="1">
      <alignment horizontal="center" wrapText="1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10" fillId="0" borderId="0" xfId="3" applyFont="1" applyFill="1" applyBorder="1" applyAlignment="1">
      <alignment horizontal="center" wrapText="1"/>
    </xf>
    <xf numFmtId="0" fontId="11" fillId="0" borderId="0" xfId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4">
    <cellStyle name="Hipersaite" xfId="3" builtinId="8"/>
    <cellStyle name="Normal 2" xfId="2" xr:uid="{00000000-0005-0000-0000-000001000000}"/>
    <cellStyle name="Parasts" xfId="0" builtinId="0"/>
    <cellStyle name="Paskaidrojošs teksts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tabSelected="1" workbookViewId="0">
      <selection activeCell="M14" sqref="M14"/>
    </sheetView>
  </sheetViews>
  <sheetFormatPr defaultColWidth="5.140625" defaultRowHeight="15.75" x14ac:dyDescent="0.25"/>
  <cols>
    <col min="1" max="1" width="17.7109375" style="1" bestFit="1" customWidth="1"/>
    <col min="2" max="2" width="23" style="1" customWidth="1"/>
    <col min="3" max="3" width="6" style="1" customWidth="1"/>
    <col min="4" max="4" width="84.7109375" style="1" customWidth="1"/>
    <col min="5" max="6" width="10.7109375" style="42" customWidth="1"/>
    <col min="7" max="7" width="10.7109375" style="27" customWidth="1"/>
    <col min="8" max="8" width="6" customWidth="1"/>
    <col min="250" max="250" width="3.7109375" customWidth="1"/>
    <col min="251" max="251" width="17.7109375" bestFit="1" customWidth="1"/>
    <col min="252" max="252" width="33.28515625" customWidth="1"/>
    <col min="253" max="253" width="6" customWidth="1"/>
    <col min="254" max="254" width="82.5703125" bestFit="1" customWidth="1"/>
    <col min="255" max="255" width="8.42578125" bestFit="1" customWidth="1"/>
    <col min="256" max="256" width="9" customWidth="1"/>
    <col min="257" max="257" width="6.85546875" bestFit="1" customWidth="1"/>
    <col min="262" max="262" width="8" bestFit="1" customWidth="1"/>
    <col min="506" max="506" width="3.7109375" customWidth="1"/>
    <col min="507" max="507" width="17.7109375" bestFit="1" customWidth="1"/>
    <col min="508" max="508" width="33.28515625" customWidth="1"/>
    <col min="509" max="509" width="6" customWidth="1"/>
    <col min="510" max="510" width="82.5703125" bestFit="1" customWidth="1"/>
    <col min="511" max="511" width="8.42578125" bestFit="1" customWidth="1"/>
    <col min="512" max="512" width="9" customWidth="1"/>
    <col min="513" max="513" width="6.85546875" bestFit="1" customWidth="1"/>
    <col min="518" max="518" width="8" bestFit="1" customWidth="1"/>
    <col min="762" max="762" width="3.7109375" customWidth="1"/>
    <col min="763" max="763" width="17.7109375" bestFit="1" customWidth="1"/>
    <col min="764" max="764" width="33.28515625" customWidth="1"/>
    <col min="765" max="765" width="6" customWidth="1"/>
    <col min="766" max="766" width="82.5703125" bestFit="1" customWidth="1"/>
    <col min="767" max="767" width="8.42578125" bestFit="1" customWidth="1"/>
    <col min="768" max="768" width="9" customWidth="1"/>
    <col min="769" max="769" width="6.85546875" bestFit="1" customWidth="1"/>
    <col min="774" max="774" width="8" bestFit="1" customWidth="1"/>
    <col min="1018" max="1018" width="3.7109375" customWidth="1"/>
    <col min="1019" max="1019" width="17.7109375" bestFit="1" customWidth="1"/>
    <col min="1020" max="1020" width="33.28515625" customWidth="1"/>
    <col min="1021" max="1021" width="6" customWidth="1"/>
    <col min="1022" max="1022" width="82.5703125" bestFit="1" customWidth="1"/>
    <col min="1023" max="1023" width="8.42578125" bestFit="1" customWidth="1"/>
    <col min="1024" max="1024" width="9" customWidth="1"/>
    <col min="1025" max="1025" width="6.85546875" bestFit="1" customWidth="1"/>
    <col min="1030" max="1030" width="8" bestFit="1" customWidth="1"/>
    <col min="1274" max="1274" width="3.7109375" customWidth="1"/>
    <col min="1275" max="1275" width="17.7109375" bestFit="1" customWidth="1"/>
    <col min="1276" max="1276" width="33.28515625" customWidth="1"/>
    <col min="1277" max="1277" width="6" customWidth="1"/>
    <col min="1278" max="1278" width="82.5703125" bestFit="1" customWidth="1"/>
    <col min="1279" max="1279" width="8.42578125" bestFit="1" customWidth="1"/>
    <col min="1280" max="1280" width="9" customWidth="1"/>
    <col min="1281" max="1281" width="6.85546875" bestFit="1" customWidth="1"/>
    <col min="1286" max="1286" width="8" bestFit="1" customWidth="1"/>
    <col min="1530" max="1530" width="3.7109375" customWidth="1"/>
    <col min="1531" max="1531" width="17.7109375" bestFit="1" customWidth="1"/>
    <col min="1532" max="1532" width="33.28515625" customWidth="1"/>
    <col min="1533" max="1533" width="6" customWidth="1"/>
    <col min="1534" max="1534" width="82.5703125" bestFit="1" customWidth="1"/>
    <col min="1535" max="1535" width="8.42578125" bestFit="1" customWidth="1"/>
    <col min="1536" max="1536" width="9" customWidth="1"/>
    <col min="1537" max="1537" width="6.85546875" bestFit="1" customWidth="1"/>
    <col min="1542" max="1542" width="8" bestFit="1" customWidth="1"/>
    <col min="1786" max="1786" width="3.7109375" customWidth="1"/>
    <col min="1787" max="1787" width="17.7109375" bestFit="1" customWidth="1"/>
    <col min="1788" max="1788" width="33.28515625" customWidth="1"/>
    <col min="1789" max="1789" width="6" customWidth="1"/>
    <col min="1790" max="1790" width="82.5703125" bestFit="1" customWidth="1"/>
    <col min="1791" max="1791" width="8.42578125" bestFit="1" customWidth="1"/>
    <col min="1792" max="1792" width="9" customWidth="1"/>
    <col min="1793" max="1793" width="6.85546875" bestFit="1" customWidth="1"/>
    <col min="1798" max="1798" width="8" bestFit="1" customWidth="1"/>
    <col min="2042" max="2042" width="3.7109375" customWidth="1"/>
    <col min="2043" max="2043" width="17.7109375" bestFit="1" customWidth="1"/>
    <col min="2044" max="2044" width="33.28515625" customWidth="1"/>
    <col min="2045" max="2045" width="6" customWidth="1"/>
    <col min="2046" max="2046" width="82.5703125" bestFit="1" customWidth="1"/>
    <col min="2047" max="2047" width="8.42578125" bestFit="1" customWidth="1"/>
    <col min="2048" max="2048" width="9" customWidth="1"/>
    <col min="2049" max="2049" width="6.85546875" bestFit="1" customWidth="1"/>
    <col min="2054" max="2054" width="8" bestFit="1" customWidth="1"/>
    <col min="2298" max="2298" width="3.7109375" customWidth="1"/>
    <col min="2299" max="2299" width="17.7109375" bestFit="1" customWidth="1"/>
    <col min="2300" max="2300" width="33.28515625" customWidth="1"/>
    <col min="2301" max="2301" width="6" customWidth="1"/>
    <col min="2302" max="2302" width="82.5703125" bestFit="1" customWidth="1"/>
    <col min="2303" max="2303" width="8.42578125" bestFit="1" customWidth="1"/>
    <col min="2304" max="2304" width="9" customWidth="1"/>
    <col min="2305" max="2305" width="6.85546875" bestFit="1" customWidth="1"/>
    <col min="2310" max="2310" width="8" bestFit="1" customWidth="1"/>
    <col min="2554" max="2554" width="3.7109375" customWidth="1"/>
    <col min="2555" max="2555" width="17.7109375" bestFit="1" customWidth="1"/>
    <col min="2556" max="2556" width="33.28515625" customWidth="1"/>
    <col min="2557" max="2557" width="6" customWidth="1"/>
    <col min="2558" max="2558" width="82.5703125" bestFit="1" customWidth="1"/>
    <col min="2559" max="2559" width="8.42578125" bestFit="1" customWidth="1"/>
    <col min="2560" max="2560" width="9" customWidth="1"/>
    <col min="2561" max="2561" width="6.85546875" bestFit="1" customWidth="1"/>
    <col min="2566" max="2566" width="8" bestFit="1" customWidth="1"/>
    <col min="2810" max="2810" width="3.7109375" customWidth="1"/>
    <col min="2811" max="2811" width="17.7109375" bestFit="1" customWidth="1"/>
    <col min="2812" max="2812" width="33.28515625" customWidth="1"/>
    <col min="2813" max="2813" width="6" customWidth="1"/>
    <col min="2814" max="2814" width="82.5703125" bestFit="1" customWidth="1"/>
    <col min="2815" max="2815" width="8.42578125" bestFit="1" customWidth="1"/>
    <col min="2816" max="2816" width="9" customWidth="1"/>
    <col min="2817" max="2817" width="6.85546875" bestFit="1" customWidth="1"/>
    <col min="2822" max="2822" width="8" bestFit="1" customWidth="1"/>
    <col min="3066" max="3066" width="3.7109375" customWidth="1"/>
    <col min="3067" max="3067" width="17.7109375" bestFit="1" customWidth="1"/>
    <col min="3068" max="3068" width="33.28515625" customWidth="1"/>
    <col min="3069" max="3069" width="6" customWidth="1"/>
    <col min="3070" max="3070" width="82.5703125" bestFit="1" customWidth="1"/>
    <col min="3071" max="3071" width="8.42578125" bestFit="1" customWidth="1"/>
    <col min="3072" max="3072" width="9" customWidth="1"/>
    <col min="3073" max="3073" width="6.85546875" bestFit="1" customWidth="1"/>
    <col min="3078" max="3078" width="8" bestFit="1" customWidth="1"/>
    <col min="3322" max="3322" width="3.7109375" customWidth="1"/>
    <col min="3323" max="3323" width="17.7109375" bestFit="1" customWidth="1"/>
    <col min="3324" max="3324" width="33.28515625" customWidth="1"/>
    <col min="3325" max="3325" width="6" customWidth="1"/>
    <col min="3326" max="3326" width="82.5703125" bestFit="1" customWidth="1"/>
    <col min="3327" max="3327" width="8.42578125" bestFit="1" customWidth="1"/>
    <col min="3328" max="3328" width="9" customWidth="1"/>
    <col min="3329" max="3329" width="6.85546875" bestFit="1" customWidth="1"/>
    <col min="3334" max="3334" width="8" bestFit="1" customWidth="1"/>
    <col min="3578" max="3578" width="3.7109375" customWidth="1"/>
    <col min="3579" max="3579" width="17.7109375" bestFit="1" customWidth="1"/>
    <col min="3580" max="3580" width="33.28515625" customWidth="1"/>
    <col min="3581" max="3581" width="6" customWidth="1"/>
    <col min="3582" max="3582" width="82.5703125" bestFit="1" customWidth="1"/>
    <col min="3583" max="3583" width="8.42578125" bestFit="1" customWidth="1"/>
    <col min="3584" max="3584" width="9" customWidth="1"/>
    <col min="3585" max="3585" width="6.85546875" bestFit="1" customWidth="1"/>
    <col min="3590" max="3590" width="8" bestFit="1" customWidth="1"/>
    <col min="3834" max="3834" width="3.7109375" customWidth="1"/>
    <col min="3835" max="3835" width="17.7109375" bestFit="1" customWidth="1"/>
    <col min="3836" max="3836" width="33.28515625" customWidth="1"/>
    <col min="3837" max="3837" width="6" customWidth="1"/>
    <col min="3838" max="3838" width="82.5703125" bestFit="1" customWidth="1"/>
    <col min="3839" max="3839" width="8.42578125" bestFit="1" customWidth="1"/>
    <col min="3840" max="3840" width="9" customWidth="1"/>
    <col min="3841" max="3841" width="6.85546875" bestFit="1" customWidth="1"/>
    <col min="3846" max="3846" width="8" bestFit="1" customWidth="1"/>
    <col min="4090" max="4090" width="3.7109375" customWidth="1"/>
    <col min="4091" max="4091" width="17.7109375" bestFit="1" customWidth="1"/>
    <col min="4092" max="4092" width="33.28515625" customWidth="1"/>
    <col min="4093" max="4093" width="6" customWidth="1"/>
    <col min="4094" max="4094" width="82.5703125" bestFit="1" customWidth="1"/>
    <col min="4095" max="4095" width="8.42578125" bestFit="1" customWidth="1"/>
    <col min="4096" max="4096" width="9" customWidth="1"/>
    <col min="4097" max="4097" width="6.85546875" bestFit="1" customWidth="1"/>
    <col min="4102" max="4102" width="8" bestFit="1" customWidth="1"/>
    <col min="4346" max="4346" width="3.7109375" customWidth="1"/>
    <col min="4347" max="4347" width="17.7109375" bestFit="1" customWidth="1"/>
    <col min="4348" max="4348" width="33.28515625" customWidth="1"/>
    <col min="4349" max="4349" width="6" customWidth="1"/>
    <col min="4350" max="4350" width="82.5703125" bestFit="1" customWidth="1"/>
    <col min="4351" max="4351" width="8.42578125" bestFit="1" customWidth="1"/>
    <col min="4352" max="4352" width="9" customWidth="1"/>
    <col min="4353" max="4353" width="6.85546875" bestFit="1" customWidth="1"/>
    <col min="4358" max="4358" width="8" bestFit="1" customWidth="1"/>
    <col min="4602" max="4602" width="3.7109375" customWidth="1"/>
    <col min="4603" max="4603" width="17.7109375" bestFit="1" customWidth="1"/>
    <col min="4604" max="4604" width="33.28515625" customWidth="1"/>
    <col min="4605" max="4605" width="6" customWidth="1"/>
    <col min="4606" max="4606" width="82.5703125" bestFit="1" customWidth="1"/>
    <col min="4607" max="4607" width="8.42578125" bestFit="1" customWidth="1"/>
    <col min="4608" max="4608" width="9" customWidth="1"/>
    <col min="4609" max="4609" width="6.85546875" bestFit="1" customWidth="1"/>
    <col min="4614" max="4614" width="8" bestFit="1" customWidth="1"/>
    <col min="4858" max="4858" width="3.7109375" customWidth="1"/>
    <col min="4859" max="4859" width="17.7109375" bestFit="1" customWidth="1"/>
    <col min="4860" max="4860" width="33.28515625" customWidth="1"/>
    <col min="4861" max="4861" width="6" customWidth="1"/>
    <col min="4862" max="4862" width="82.5703125" bestFit="1" customWidth="1"/>
    <col min="4863" max="4863" width="8.42578125" bestFit="1" customWidth="1"/>
    <col min="4864" max="4864" width="9" customWidth="1"/>
    <col min="4865" max="4865" width="6.85546875" bestFit="1" customWidth="1"/>
    <col min="4870" max="4870" width="8" bestFit="1" customWidth="1"/>
    <col min="5114" max="5114" width="3.7109375" customWidth="1"/>
    <col min="5115" max="5115" width="17.7109375" bestFit="1" customWidth="1"/>
    <col min="5116" max="5116" width="33.28515625" customWidth="1"/>
    <col min="5117" max="5117" width="6" customWidth="1"/>
    <col min="5118" max="5118" width="82.5703125" bestFit="1" customWidth="1"/>
    <col min="5119" max="5119" width="8.42578125" bestFit="1" customWidth="1"/>
    <col min="5120" max="5120" width="9" customWidth="1"/>
    <col min="5121" max="5121" width="6.85546875" bestFit="1" customWidth="1"/>
    <col min="5126" max="5126" width="8" bestFit="1" customWidth="1"/>
    <col min="5370" max="5370" width="3.7109375" customWidth="1"/>
    <col min="5371" max="5371" width="17.7109375" bestFit="1" customWidth="1"/>
    <col min="5372" max="5372" width="33.28515625" customWidth="1"/>
    <col min="5373" max="5373" width="6" customWidth="1"/>
    <col min="5374" max="5374" width="82.5703125" bestFit="1" customWidth="1"/>
    <col min="5375" max="5375" width="8.42578125" bestFit="1" customWidth="1"/>
    <col min="5376" max="5376" width="9" customWidth="1"/>
    <col min="5377" max="5377" width="6.85546875" bestFit="1" customWidth="1"/>
    <col min="5382" max="5382" width="8" bestFit="1" customWidth="1"/>
    <col min="5626" max="5626" width="3.7109375" customWidth="1"/>
    <col min="5627" max="5627" width="17.7109375" bestFit="1" customWidth="1"/>
    <col min="5628" max="5628" width="33.28515625" customWidth="1"/>
    <col min="5629" max="5629" width="6" customWidth="1"/>
    <col min="5630" max="5630" width="82.5703125" bestFit="1" customWidth="1"/>
    <col min="5631" max="5631" width="8.42578125" bestFit="1" customWidth="1"/>
    <col min="5632" max="5632" width="9" customWidth="1"/>
    <col min="5633" max="5633" width="6.85546875" bestFit="1" customWidth="1"/>
    <col min="5638" max="5638" width="8" bestFit="1" customWidth="1"/>
    <col min="5882" max="5882" width="3.7109375" customWidth="1"/>
    <col min="5883" max="5883" width="17.7109375" bestFit="1" customWidth="1"/>
    <col min="5884" max="5884" width="33.28515625" customWidth="1"/>
    <col min="5885" max="5885" width="6" customWidth="1"/>
    <col min="5886" max="5886" width="82.5703125" bestFit="1" customWidth="1"/>
    <col min="5887" max="5887" width="8.42578125" bestFit="1" customWidth="1"/>
    <col min="5888" max="5888" width="9" customWidth="1"/>
    <col min="5889" max="5889" width="6.85546875" bestFit="1" customWidth="1"/>
    <col min="5894" max="5894" width="8" bestFit="1" customWidth="1"/>
    <col min="6138" max="6138" width="3.7109375" customWidth="1"/>
    <col min="6139" max="6139" width="17.7109375" bestFit="1" customWidth="1"/>
    <col min="6140" max="6140" width="33.28515625" customWidth="1"/>
    <col min="6141" max="6141" width="6" customWidth="1"/>
    <col min="6142" max="6142" width="82.5703125" bestFit="1" customWidth="1"/>
    <col min="6143" max="6143" width="8.42578125" bestFit="1" customWidth="1"/>
    <col min="6144" max="6144" width="9" customWidth="1"/>
    <col min="6145" max="6145" width="6.85546875" bestFit="1" customWidth="1"/>
    <col min="6150" max="6150" width="8" bestFit="1" customWidth="1"/>
    <col min="6394" max="6394" width="3.7109375" customWidth="1"/>
    <col min="6395" max="6395" width="17.7109375" bestFit="1" customWidth="1"/>
    <col min="6396" max="6396" width="33.28515625" customWidth="1"/>
    <col min="6397" max="6397" width="6" customWidth="1"/>
    <col min="6398" max="6398" width="82.5703125" bestFit="1" customWidth="1"/>
    <col min="6399" max="6399" width="8.42578125" bestFit="1" customWidth="1"/>
    <col min="6400" max="6400" width="9" customWidth="1"/>
    <col min="6401" max="6401" width="6.85546875" bestFit="1" customWidth="1"/>
    <col min="6406" max="6406" width="8" bestFit="1" customWidth="1"/>
    <col min="6650" max="6650" width="3.7109375" customWidth="1"/>
    <col min="6651" max="6651" width="17.7109375" bestFit="1" customWidth="1"/>
    <col min="6652" max="6652" width="33.28515625" customWidth="1"/>
    <col min="6653" max="6653" width="6" customWidth="1"/>
    <col min="6654" max="6654" width="82.5703125" bestFit="1" customWidth="1"/>
    <col min="6655" max="6655" width="8.42578125" bestFit="1" customWidth="1"/>
    <col min="6656" max="6656" width="9" customWidth="1"/>
    <col min="6657" max="6657" width="6.85546875" bestFit="1" customWidth="1"/>
    <col min="6662" max="6662" width="8" bestFit="1" customWidth="1"/>
    <col min="6906" max="6906" width="3.7109375" customWidth="1"/>
    <col min="6907" max="6907" width="17.7109375" bestFit="1" customWidth="1"/>
    <col min="6908" max="6908" width="33.28515625" customWidth="1"/>
    <col min="6909" max="6909" width="6" customWidth="1"/>
    <col min="6910" max="6910" width="82.5703125" bestFit="1" customWidth="1"/>
    <col min="6911" max="6911" width="8.42578125" bestFit="1" customWidth="1"/>
    <col min="6912" max="6912" width="9" customWidth="1"/>
    <col min="6913" max="6913" width="6.85546875" bestFit="1" customWidth="1"/>
    <col min="6918" max="6918" width="8" bestFit="1" customWidth="1"/>
    <col min="7162" max="7162" width="3.7109375" customWidth="1"/>
    <col min="7163" max="7163" width="17.7109375" bestFit="1" customWidth="1"/>
    <col min="7164" max="7164" width="33.28515625" customWidth="1"/>
    <col min="7165" max="7165" width="6" customWidth="1"/>
    <col min="7166" max="7166" width="82.5703125" bestFit="1" customWidth="1"/>
    <col min="7167" max="7167" width="8.42578125" bestFit="1" customWidth="1"/>
    <col min="7168" max="7168" width="9" customWidth="1"/>
    <col min="7169" max="7169" width="6.85546875" bestFit="1" customWidth="1"/>
    <col min="7174" max="7174" width="8" bestFit="1" customWidth="1"/>
    <col min="7418" max="7418" width="3.7109375" customWidth="1"/>
    <col min="7419" max="7419" width="17.7109375" bestFit="1" customWidth="1"/>
    <col min="7420" max="7420" width="33.28515625" customWidth="1"/>
    <col min="7421" max="7421" width="6" customWidth="1"/>
    <col min="7422" max="7422" width="82.5703125" bestFit="1" customWidth="1"/>
    <col min="7423" max="7423" width="8.42578125" bestFit="1" customWidth="1"/>
    <col min="7424" max="7424" width="9" customWidth="1"/>
    <col min="7425" max="7425" width="6.85546875" bestFit="1" customWidth="1"/>
    <col min="7430" max="7430" width="8" bestFit="1" customWidth="1"/>
    <col min="7674" max="7674" width="3.7109375" customWidth="1"/>
    <col min="7675" max="7675" width="17.7109375" bestFit="1" customWidth="1"/>
    <col min="7676" max="7676" width="33.28515625" customWidth="1"/>
    <col min="7677" max="7677" width="6" customWidth="1"/>
    <col min="7678" max="7678" width="82.5703125" bestFit="1" customWidth="1"/>
    <col min="7679" max="7679" width="8.42578125" bestFit="1" customWidth="1"/>
    <col min="7680" max="7680" width="9" customWidth="1"/>
    <col min="7681" max="7681" width="6.85546875" bestFit="1" customWidth="1"/>
    <col min="7686" max="7686" width="8" bestFit="1" customWidth="1"/>
    <col min="7930" max="7930" width="3.7109375" customWidth="1"/>
    <col min="7931" max="7931" width="17.7109375" bestFit="1" customWidth="1"/>
    <col min="7932" max="7932" width="33.28515625" customWidth="1"/>
    <col min="7933" max="7933" width="6" customWidth="1"/>
    <col min="7934" max="7934" width="82.5703125" bestFit="1" customWidth="1"/>
    <col min="7935" max="7935" width="8.42578125" bestFit="1" customWidth="1"/>
    <col min="7936" max="7936" width="9" customWidth="1"/>
    <col min="7937" max="7937" width="6.85546875" bestFit="1" customWidth="1"/>
    <col min="7942" max="7942" width="8" bestFit="1" customWidth="1"/>
    <col min="8186" max="8186" width="3.7109375" customWidth="1"/>
    <col min="8187" max="8187" width="17.7109375" bestFit="1" customWidth="1"/>
    <col min="8188" max="8188" width="33.28515625" customWidth="1"/>
    <col min="8189" max="8189" width="6" customWidth="1"/>
    <col min="8190" max="8190" width="82.5703125" bestFit="1" customWidth="1"/>
    <col min="8191" max="8191" width="8.42578125" bestFit="1" customWidth="1"/>
    <col min="8192" max="8192" width="9" customWidth="1"/>
    <col min="8193" max="8193" width="6.85546875" bestFit="1" customWidth="1"/>
    <col min="8198" max="8198" width="8" bestFit="1" customWidth="1"/>
    <col min="8442" max="8442" width="3.7109375" customWidth="1"/>
    <col min="8443" max="8443" width="17.7109375" bestFit="1" customWidth="1"/>
    <col min="8444" max="8444" width="33.28515625" customWidth="1"/>
    <col min="8445" max="8445" width="6" customWidth="1"/>
    <col min="8446" max="8446" width="82.5703125" bestFit="1" customWidth="1"/>
    <col min="8447" max="8447" width="8.42578125" bestFit="1" customWidth="1"/>
    <col min="8448" max="8448" width="9" customWidth="1"/>
    <col min="8449" max="8449" width="6.85546875" bestFit="1" customWidth="1"/>
    <col min="8454" max="8454" width="8" bestFit="1" customWidth="1"/>
    <col min="8698" max="8698" width="3.7109375" customWidth="1"/>
    <col min="8699" max="8699" width="17.7109375" bestFit="1" customWidth="1"/>
    <col min="8700" max="8700" width="33.28515625" customWidth="1"/>
    <col min="8701" max="8701" width="6" customWidth="1"/>
    <col min="8702" max="8702" width="82.5703125" bestFit="1" customWidth="1"/>
    <col min="8703" max="8703" width="8.42578125" bestFit="1" customWidth="1"/>
    <col min="8704" max="8704" width="9" customWidth="1"/>
    <col min="8705" max="8705" width="6.85546875" bestFit="1" customWidth="1"/>
    <col min="8710" max="8710" width="8" bestFit="1" customWidth="1"/>
    <col min="8954" max="8954" width="3.7109375" customWidth="1"/>
    <col min="8955" max="8955" width="17.7109375" bestFit="1" customWidth="1"/>
    <col min="8956" max="8956" width="33.28515625" customWidth="1"/>
    <col min="8957" max="8957" width="6" customWidth="1"/>
    <col min="8958" max="8958" width="82.5703125" bestFit="1" customWidth="1"/>
    <col min="8959" max="8959" width="8.42578125" bestFit="1" customWidth="1"/>
    <col min="8960" max="8960" width="9" customWidth="1"/>
    <col min="8961" max="8961" width="6.85546875" bestFit="1" customWidth="1"/>
    <col min="8966" max="8966" width="8" bestFit="1" customWidth="1"/>
    <col min="9210" max="9210" width="3.7109375" customWidth="1"/>
    <col min="9211" max="9211" width="17.7109375" bestFit="1" customWidth="1"/>
    <col min="9212" max="9212" width="33.28515625" customWidth="1"/>
    <col min="9213" max="9213" width="6" customWidth="1"/>
    <col min="9214" max="9214" width="82.5703125" bestFit="1" customWidth="1"/>
    <col min="9215" max="9215" width="8.42578125" bestFit="1" customWidth="1"/>
    <col min="9216" max="9216" width="9" customWidth="1"/>
    <col min="9217" max="9217" width="6.85546875" bestFit="1" customWidth="1"/>
    <col min="9222" max="9222" width="8" bestFit="1" customWidth="1"/>
    <col min="9466" max="9466" width="3.7109375" customWidth="1"/>
    <col min="9467" max="9467" width="17.7109375" bestFit="1" customWidth="1"/>
    <col min="9468" max="9468" width="33.28515625" customWidth="1"/>
    <col min="9469" max="9469" width="6" customWidth="1"/>
    <col min="9470" max="9470" width="82.5703125" bestFit="1" customWidth="1"/>
    <col min="9471" max="9471" width="8.42578125" bestFit="1" customWidth="1"/>
    <col min="9472" max="9472" width="9" customWidth="1"/>
    <col min="9473" max="9473" width="6.85546875" bestFit="1" customWidth="1"/>
    <col min="9478" max="9478" width="8" bestFit="1" customWidth="1"/>
    <col min="9722" max="9722" width="3.7109375" customWidth="1"/>
    <col min="9723" max="9723" width="17.7109375" bestFit="1" customWidth="1"/>
    <col min="9724" max="9724" width="33.28515625" customWidth="1"/>
    <col min="9725" max="9725" width="6" customWidth="1"/>
    <col min="9726" max="9726" width="82.5703125" bestFit="1" customWidth="1"/>
    <col min="9727" max="9727" width="8.42578125" bestFit="1" customWidth="1"/>
    <col min="9728" max="9728" width="9" customWidth="1"/>
    <col min="9729" max="9729" width="6.85546875" bestFit="1" customWidth="1"/>
    <col min="9734" max="9734" width="8" bestFit="1" customWidth="1"/>
    <col min="9978" max="9978" width="3.7109375" customWidth="1"/>
    <col min="9979" max="9979" width="17.7109375" bestFit="1" customWidth="1"/>
    <col min="9980" max="9980" width="33.28515625" customWidth="1"/>
    <col min="9981" max="9981" width="6" customWidth="1"/>
    <col min="9982" max="9982" width="82.5703125" bestFit="1" customWidth="1"/>
    <col min="9983" max="9983" width="8.42578125" bestFit="1" customWidth="1"/>
    <col min="9984" max="9984" width="9" customWidth="1"/>
    <col min="9985" max="9985" width="6.85546875" bestFit="1" customWidth="1"/>
    <col min="9990" max="9990" width="8" bestFit="1" customWidth="1"/>
    <col min="10234" max="10234" width="3.7109375" customWidth="1"/>
    <col min="10235" max="10235" width="17.7109375" bestFit="1" customWidth="1"/>
    <col min="10236" max="10236" width="33.28515625" customWidth="1"/>
    <col min="10237" max="10237" width="6" customWidth="1"/>
    <col min="10238" max="10238" width="82.5703125" bestFit="1" customWidth="1"/>
    <col min="10239" max="10239" width="8.42578125" bestFit="1" customWidth="1"/>
    <col min="10240" max="10240" width="9" customWidth="1"/>
    <col min="10241" max="10241" width="6.85546875" bestFit="1" customWidth="1"/>
    <col min="10246" max="10246" width="8" bestFit="1" customWidth="1"/>
    <col min="10490" max="10490" width="3.7109375" customWidth="1"/>
    <col min="10491" max="10491" width="17.7109375" bestFit="1" customWidth="1"/>
    <col min="10492" max="10492" width="33.28515625" customWidth="1"/>
    <col min="10493" max="10493" width="6" customWidth="1"/>
    <col min="10494" max="10494" width="82.5703125" bestFit="1" customWidth="1"/>
    <col min="10495" max="10495" width="8.42578125" bestFit="1" customWidth="1"/>
    <col min="10496" max="10496" width="9" customWidth="1"/>
    <col min="10497" max="10497" width="6.85546875" bestFit="1" customWidth="1"/>
    <col min="10502" max="10502" width="8" bestFit="1" customWidth="1"/>
    <col min="10746" max="10746" width="3.7109375" customWidth="1"/>
    <col min="10747" max="10747" width="17.7109375" bestFit="1" customWidth="1"/>
    <col min="10748" max="10748" width="33.28515625" customWidth="1"/>
    <col min="10749" max="10749" width="6" customWidth="1"/>
    <col min="10750" max="10750" width="82.5703125" bestFit="1" customWidth="1"/>
    <col min="10751" max="10751" width="8.42578125" bestFit="1" customWidth="1"/>
    <col min="10752" max="10752" width="9" customWidth="1"/>
    <col min="10753" max="10753" width="6.85546875" bestFit="1" customWidth="1"/>
    <col min="10758" max="10758" width="8" bestFit="1" customWidth="1"/>
    <col min="11002" max="11002" width="3.7109375" customWidth="1"/>
    <col min="11003" max="11003" width="17.7109375" bestFit="1" customWidth="1"/>
    <col min="11004" max="11004" width="33.28515625" customWidth="1"/>
    <col min="11005" max="11005" width="6" customWidth="1"/>
    <col min="11006" max="11006" width="82.5703125" bestFit="1" customWidth="1"/>
    <col min="11007" max="11007" width="8.42578125" bestFit="1" customWidth="1"/>
    <col min="11008" max="11008" width="9" customWidth="1"/>
    <col min="11009" max="11009" width="6.85546875" bestFit="1" customWidth="1"/>
    <col min="11014" max="11014" width="8" bestFit="1" customWidth="1"/>
    <col min="11258" max="11258" width="3.7109375" customWidth="1"/>
    <col min="11259" max="11259" width="17.7109375" bestFit="1" customWidth="1"/>
    <col min="11260" max="11260" width="33.28515625" customWidth="1"/>
    <col min="11261" max="11261" width="6" customWidth="1"/>
    <col min="11262" max="11262" width="82.5703125" bestFit="1" customWidth="1"/>
    <col min="11263" max="11263" width="8.42578125" bestFit="1" customWidth="1"/>
    <col min="11264" max="11264" width="9" customWidth="1"/>
    <col min="11265" max="11265" width="6.85546875" bestFit="1" customWidth="1"/>
    <col min="11270" max="11270" width="8" bestFit="1" customWidth="1"/>
    <col min="11514" max="11514" width="3.7109375" customWidth="1"/>
    <col min="11515" max="11515" width="17.7109375" bestFit="1" customWidth="1"/>
    <col min="11516" max="11516" width="33.28515625" customWidth="1"/>
    <col min="11517" max="11517" width="6" customWidth="1"/>
    <col min="11518" max="11518" width="82.5703125" bestFit="1" customWidth="1"/>
    <col min="11519" max="11519" width="8.42578125" bestFit="1" customWidth="1"/>
    <col min="11520" max="11520" width="9" customWidth="1"/>
    <col min="11521" max="11521" width="6.85546875" bestFit="1" customWidth="1"/>
    <col min="11526" max="11526" width="8" bestFit="1" customWidth="1"/>
    <col min="11770" max="11770" width="3.7109375" customWidth="1"/>
    <col min="11771" max="11771" width="17.7109375" bestFit="1" customWidth="1"/>
    <col min="11772" max="11772" width="33.28515625" customWidth="1"/>
    <col min="11773" max="11773" width="6" customWidth="1"/>
    <col min="11774" max="11774" width="82.5703125" bestFit="1" customWidth="1"/>
    <col min="11775" max="11775" width="8.42578125" bestFit="1" customWidth="1"/>
    <col min="11776" max="11776" width="9" customWidth="1"/>
    <col min="11777" max="11777" width="6.85546875" bestFit="1" customWidth="1"/>
    <col min="11782" max="11782" width="8" bestFit="1" customWidth="1"/>
    <col min="12026" max="12026" width="3.7109375" customWidth="1"/>
    <col min="12027" max="12027" width="17.7109375" bestFit="1" customWidth="1"/>
    <col min="12028" max="12028" width="33.28515625" customWidth="1"/>
    <col min="12029" max="12029" width="6" customWidth="1"/>
    <col min="12030" max="12030" width="82.5703125" bestFit="1" customWidth="1"/>
    <col min="12031" max="12031" width="8.42578125" bestFit="1" customWidth="1"/>
    <col min="12032" max="12032" width="9" customWidth="1"/>
    <col min="12033" max="12033" width="6.85546875" bestFit="1" customWidth="1"/>
    <col min="12038" max="12038" width="8" bestFit="1" customWidth="1"/>
    <col min="12282" max="12282" width="3.7109375" customWidth="1"/>
    <col min="12283" max="12283" width="17.7109375" bestFit="1" customWidth="1"/>
    <col min="12284" max="12284" width="33.28515625" customWidth="1"/>
    <col min="12285" max="12285" width="6" customWidth="1"/>
    <col min="12286" max="12286" width="82.5703125" bestFit="1" customWidth="1"/>
    <col min="12287" max="12287" width="8.42578125" bestFit="1" customWidth="1"/>
    <col min="12288" max="12288" width="9" customWidth="1"/>
    <col min="12289" max="12289" width="6.85546875" bestFit="1" customWidth="1"/>
    <col min="12294" max="12294" width="8" bestFit="1" customWidth="1"/>
    <col min="12538" max="12538" width="3.7109375" customWidth="1"/>
    <col min="12539" max="12539" width="17.7109375" bestFit="1" customWidth="1"/>
    <col min="12540" max="12540" width="33.28515625" customWidth="1"/>
    <col min="12541" max="12541" width="6" customWidth="1"/>
    <col min="12542" max="12542" width="82.5703125" bestFit="1" customWidth="1"/>
    <col min="12543" max="12543" width="8.42578125" bestFit="1" customWidth="1"/>
    <col min="12544" max="12544" width="9" customWidth="1"/>
    <col min="12545" max="12545" width="6.85546875" bestFit="1" customWidth="1"/>
    <col min="12550" max="12550" width="8" bestFit="1" customWidth="1"/>
    <col min="12794" max="12794" width="3.7109375" customWidth="1"/>
    <col min="12795" max="12795" width="17.7109375" bestFit="1" customWidth="1"/>
    <col min="12796" max="12796" width="33.28515625" customWidth="1"/>
    <col min="12797" max="12797" width="6" customWidth="1"/>
    <col min="12798" max="12798" width="82.5703125" bestFit="1" customWidth="1"/>
    <col min="12799" max="12799" width="8.42578125" bestFit="1" customWidth="1"/>
    <col min="12800" max="12800" width="9" customWidth="1"/>
    <col min="12801" max="12801" width="6.85546875" bestFit="1" customWidth="1"/>
    <col min="12806" max="12806" width="8" bestFit="1" customWidth="1"/>
    <col min="13050" max="13050" width="3.7109375" customWidth="1"/>
    <col min="13051" max="13051" width="17.7109375" bestFit="1" customWidth="1"/>
    <col min="13052" max="13052" width="33.28515625" customWidth="1"/>
    <col min="13053" max="13053" width="6" customWidth="1"/>
    <col min="13054" max="13054" width="82.5703125" bestFit="1" customWidth="1"/>
    <col min="13055" max="13055" width="8.42578125" bestFit="1" customWidth="1"/>
    <col min="13056" max="13056" width="9" customWidth="1"/>
    <col min="13057" max="13057" width="6.85546875" bestFit="1" customWidth="1"/>
    <col min="13062" max="13062" width="8" bestFit="1" customWidth="1"/>
    <col min="13306" max="13306" width="3.7109375" customWidth="1"/>
    <col min="13307" max="13307" width="17.7109375" bestFit="1" customWidth="1"/>
    <col min="13308" max="13308" width="33.28515625" customWidth="1"/>
    <col min="13309" max="13309" width="6" customWidth="1"/>
    <col min="13310" max="13310" width="82.5703125" bestFit="1" customWidth="1"/>
    <col min="13311" max="13311" width="8.42578125" bestFit="1" customWidth="1"/>
    <col min="13312" max="13312" width="9" customWidth="1"/>
    <col min="13313" max="13313" width="6.85546875" bestFit="1" customWidth="1"/>
    <col min="13318" max="13318" width="8" bestFit="1" customWidth="1"/>
    <col min="13562" max="13562" width="3.7109375" customWidth="1"/>
    <col min="13563" max="13563" width="17.7109375" bestFit="1" customWidth="1"/>
    <col min="13564" max="13564" width="33.28515625" customWidth="1"/>
    <col min="13565" max="13565" width="6" customWidth="1"/>
    <col min="13566" max="13566" width="82.5703125" bestFit="1" customWidth="1"/>
    <col min="13567" max="13567" width="8.42578125" bestFit="1" customWidth="1"/>
    <col min="13568" max="13568" width="9" customWidth="1"/>
    <col min="13569" max="13569" width="6.85546875" bestFit="1" customWidth="1"/>
    <col min="13574" max="13574" width="8" bestFit="1" customWidth="1"/>
    <col min="13818" max="13818" width="3.7109375" customWidth="1"/>
    <col min="13819" max="13819" width="17.7109375" bestFit="1" customWidth="1"/>
    <col min="13820" max="13820" width="33.28515625" customWidth="1"/>
    <col min="13821" max="13821" width="6" customWidth="1"/>
    <col min="13822" max="13822" width="82.5703125" bestFit="1" customWidth="1"/>
    <col min="13823" max="13823" width="8.42578125" bestFit="1" customWidth="1"/>
    <col min="13824" max="13824" width="9" customWidth="1"/>
    <col min="13825" max="13825" width="6.85546875" bestFit="1" customWidth="1"/>
    <col min="13830" max="13830" width="8" bestFit="1" customWidth="1"/>
    <col min="14074" max="14074" width="3.7109375" customWidth="1"/>
    <col min="14075" max="14075" width="17.7109375" bestFit="1" customWidth="1"/>
    <col min="14076" max="14076" width="33.28515625" customWidth="1"/>
    <col min="14077" max="14077" width="6" customWidth="1"/>
    <col min="14078" max="14078" width="82.5703125" bestFit="1" customWidth="1"/>
    <col min="14079" max="14079" width="8.42578125" bestFit="1" customWidth="1"/>
    <col min="14080" max="14080" width="9" customWidth="1"/>
    <col min="14081" max="14081" width="6.85546875" bestFit="1" customWidth="1"/>
    <col min="14086" max="14086" width="8" bestFit="1" customWidth="1"/>
    <col min="14330" max="14330" width="3.7109375" customWidth="1"/>
    <col min="14331" max="14331" width="17.7109375" bestFit="1" customWidth="1"/>
    <col min="14332" max="14332" width="33.28515625" customWidth="1"/>
    <col min="14333" max="14333" width="6" customWidth="1"/>
    <col min="14334" max="14334" width="82.5703125" bestFit="1" customWidth="1"/>
    <col min="14335" max="14335" width="8.42578125" bestFit="1" customWidth="1"/>
    <col min="14336" max="14336" width="9" customWidth="1"/>
    <col min="14337" max="14337" width="6.85546875" bestFit="1" customWidth="1"/>
    <col min="14342" max="14342" width="8" bestFit="1" customWidth="1"/>
    <col min="14586" max="14586" width="3.7109375" customWidth="1"/>
    <col min="14587" max="14587" width="17.7109375" bestFit="1" customWidth="1"/>
    <col min="14588" max="14588" width="33.28515625" customWidth="1"/>
    <col min="14589" max="14589" width="6" customWidth="1"/>
    <col min="14590" max="14590" width="82.5703125" bestFit="1" customWidth="1"/>
    <col min="14591" max="14591" width="8.42578125" bestFit="1" customWidth="1"/>
    <col min="14592" max="14592" width="9" customWidth="1"/>
    <col min="14593" max="14593" width="6.85546875" bestFit="1" customWidth="1"/>
    <col min="14598" max="14598" width="8" bestFit="1" customWidth="1"/>
    <col min="14842" max="14842" width="3.7109375" customWidth="1"/>
    <col min="14843" max="14843" width="17.7109375" bestFit="1" customWidth="1"/>
    <col min="14844" max="14844" width="33.28515625" customWidth="1"/>
    <col min="14845" max="14845" width="6" customWidth="1"/>
    <col min="14846" max="14846" width="82.5703125" bestFit="1" customWidth="1"/>
    <col min="14847" max="14847" width="8.42578125" bestFit="1" customWidth="1"/>
    <col min="14848" max="14848" width="9" customWidth="1"/>
    <col min="14849" max="14849" width="6.85546875" bestFit="1" customWidth="1"/>
    <col min="14854" max="14854" width="8" bestFit="1" customWidth="1"/>
    <col min="15098" max="15098" width="3.7109375" customWidth="1"/>
    <col min="15099" max="15099" width="17.7109375" bestFit="1" customWidth="1"/>
    <col min="15100" max="15100" width="33.28515625" customWidth="1"/>
    <col min="15101" max="15101" width="6" customWidth="1"/>
    <col min="15102" max="15102" width="82.5703125" bestFit="1" customWidth="1"/>
    <col min="15103" max="15103" width="8.42578125" bestFit="1" customWidth="1"/>
    <col min="15104" max="15104" width="9" customWidth="1"/>
    <col min="15105" max="15105" width="6.85546875" bestFit="1" customWidth="1"/>
    <col min="15110" max="15110" width="8" bestFit="1" customWidth="1"/>
    <col min="15354" max="15354" width="3.7109375" customWidth="1"/>
    <col min="15355" max="15355" width="17.7109375" bestFit="1" customWidth="1"/>
    <col min="15356" max="15356" width="33.28515625" customWidth="1"/>
    <col min="15357" max="15357" width="6" customWidth="1"/>
    <col min="15358" max="15358" width="82.5703125" bestFit="1" customWidth="1"/>
    <col min="15359" max="15359" width="8.42578125" bestFit="1" customWidth="1"/>
    <col min="15360" max="15360" width="9" customWidth="1"/>
    <col min="15361" max="15361" width="6.85546875" bestFit="1" customWidth="1"/>
    <col min="15366" max="15366" width="8" bestFit="1" customWidth="1"/>
    <col min="15610" max="15610" width="3.7109375" customWidth="1"/>
    <col min="15611" max="15611" width="17.7109375" bestFit="1" customWidth="1"/>
    <col min="15612" max="15612" width="33.28515625" customWidth="1"/>
    <col min="15613" max="15613" width="6" customWidth="1"/>
    <col min="15614" max="15614" width="82.5703125" bestFit="1" customWidth="1"/>
    <col min="15615" max="15615" width="8.42578125" bestFit="1" customWidth="1"/>
    <col min="15616" max="15616" width="9" customWidth="1"/>
    <col min="15617" max="15617" width="6.85546875" bestFit="1" customWidth="1"/>
    <col min="15622" max="15622" width="8" bestFit="1" customWidth="1"/>
    <col min="15866" max="15866" width="3.7109375" customWidth="1"/>
    <col min="15867" max="15867" width="17.7109375" bestFit="1" customWidth="1"/>
    <col min="15868" max="15868" width="33.28515625" customWidth="1"/>
    <col min="15869" max="15869" width="6" customWidth="1"/>
    <col min="15870" max="15870" width="82.5703125" bestFit="1" customWidth="1"/>
    <col min="15871" max="15871" width="8.42578125" bestFit="1" customWidth="1"/>
    <col min="15872" max="15872" width="9" customWidth="1"/>
    <col min="15873" max="15873" width="6.85546875" bestFit="1" customWidth="1"/>
    <col min="15878" max="15878" width="8" bestFit="1" customWidth="1"/>
    <col min="16122" max="16122" width="3.7109375" customWidth="1"/>
    <col min="16123" max="16123" width="17.7109375" bestFit="1" customWidth="1"/>
    <col min="16124" max="16124" width="33.28515625" customWidth="1"/>
    <col min="16125" max="16125" width="6" customWidth="1"/>
    <col min="16126" max="16126" width="82.5703125" bestFit="1" customWidth="1"/>
    <col min="16127" max="16127" width="8.42578125" bestFit="1" customWidth="1"/>
    <col min="16128" max="16128" width="9" customWidth="1"/>
    <col min="16129" max="16129" width="6.85546875" bestFit="1" customWidth="1"/>
    <col min="16134" max="16134" width="8" bestFit="1" customWidth="1"/>
  </cols>
  <sheetData>
    <row r="1" spans="1:8" x14ac:dyDescent="0.25">
      <c r="E1" s="66" t="s">
        <v>0</v>
      </c>
      <c r="F1" s="66"/>
      <c r="G1" s="66"/>
      <c r="H1" s="15"/>
    </row>
    <row r="2" spans="1:8" x14ac:dyDescent="0.25">
      <c r="D2" s="67" t="s">
        <v>1</v>
      </c>
      <c r="E2" s="67"/>
      <c r="F2" s="67"/>
      <c r="G2" s="67"/>
      <c r="H2" s="15"/>
    </row>
    <row r="3" spans="1:8" x14ac:dyDescent="0.25">
      <c r="D3" s="67" t="s">
        <v>98</v>
      </c>
      <c r="E3" s="67"/>
      <c r="F3" s="67"/>
      <c r="G3" s="67"/>
      <c r="H3" s="15"/>
    </row>
    <row r="4" spans="1:8" x14ac:dyDescent="0.25">
      <c r="D4" s="67" t="s">
        <v>99</v>
      </c>
      <c r="E4" s="67"/>
      <c r="F4" s="67"/>
      <c r="G4" s="67"/>
      <c r="H4" s="15"/>
    </row>
    <row r="6" spans="1:8" ht="18.75" customHeight="1" x14ac:dyDescent="0.25">
      <c r="A6" s="70" t="s">
        <v>93</v>
      </c>
      <c r="B6" s="70"/>
      <c r="C6" s="70"/>
      <c r="D6" s="70"/>
      <c r="E6" s="70"/>
      <c r="F6" s="70"/>
      <c r="G6" s="70"/>
      <c r="H6" s="16"/>
    </row>
    <row r="7" spans="1:8" ht="36" customHeight="1" x14ac:dyDescent="0.25">
      <c r="A7" s="2"/>
      <c r="B7" s="2"/>
      <c r="C7" s="2"/>
      <c r="D7" s="2"/>
      <c r="E7" s="37"/>
      <c r="F7" s="37"/>
    </row>
    <row r="8" spans="1:8" ht="36.75" customHeight="1" x14ac:dyDescent="0.25">
      <c r="A8" s="28" t="s">
        <v>2</v>
      </c>
      <c r="B8" s="28" t="s">
        <v>91</v>
      </c>
      <c r="C8" s="36" t="s">
        <v>92</v>
      </c>
      <c r="D8" s="28" t="s">
        <v>94</v>
      </c>
      <c r="E8" s="38" t="s">
        <v>3</v>
      </c>
      <c r="F8" s="39">
        <v>1100</v>
      </c>
      <c r="G8" s="40">
        <v>1200</v>
      </c>
    </row>
    <row r="9" spans="1:8" ht="18.75" customHeight="1" x14ac:dyDescent="0.25">
      <c r="A9" s="34" t="s">
        <v>4</v>
      </c>
      <c r="B9" s="34" t="s">
        <v>5</v>
      </c>
      <c r="C9" s="35">
        <v>1</v>
      </c>
      <c r="D9" s="34" t="s">
        <v>6</v>
      </c>
      <c r="E9" s="60">
        <v>1309</v>
      </c>
      <c r="F9" s="54">
        <f>ROUND(E9/1.2359,0)</f>
        <v>1059</v>
      </c>
      <c r="G9" s="61">
        <f t="shared" ref="G9:G53" si="0">E9-F9</f>
        <v>250</v>
      </c>
      <c r="H9" s="17"/>
    </row>
    <row r="10" spans="1:8" ht="18.75" customHeight="1" x14ac:dyDescent="0.25">
      <c r="A10" s="34" t="s">
        <v>4</v>
      </c>
      <c r="B10" s="34" t="s">
        <v>5</v>
      </c>
      <c r="C10" s="35">
        <v>2</v>
      </c>
      <c r="D10" s="34" t="s">
        <v>86</v>
      </c>
      <c r="E10" s="60">
        <v>1309</v>
      </c>
      <c r="F10" s="54">
        <f t="shared" ref="F10:F53" si="1">ROUND(E10/1.2359,0)</f>
        <v>1059</v>
      </c>
      <c r="G10" s="61">
        <f t="shared" si="0"/>
        <v>250</v>
      </c>
      <c r="H10" s="17"/>
    </row>
    <row r="11" spans="1:8" ht="18.75" customHeight="1" x14ac:dyDescent="0.25">
      <c r="A11" s="34" t="s">
        <v>4</v>
      </c>
      <c r="B11" s="30" t="s">
        <v>7</v>
      </c>
      <c r="C11" s="35">
        <v>3</v>
      </c>
      <c r="D11" s="34" t="s">
        <v>8</v>
      </c>
      <c r="E11" s="60">
        <v>1309</v>
      </c>
      <c r="F11" s="54">
        <f t="shared" si="1"/>
        <v>1059</v>
      </c>
      <c r="G11" s="61">
        <f t="shared" si="0"/>
        <v>250</v>
      </c>
      <c r="H11" s="17"/>
    </row>
    <row r="12" spans="1:8" ht="18.75" customHeight="1" x14ac:dyDescent="0.25">
      <c r="A12" s="34" t="s">
        <v>4</v>
      </c>
      <c r="B12" s="34" t="s">
        <v>7</v>
      </c>
      <c r="C12" s="35">
        <v>4</v>
      </c>
      <c r="D12" s="34" t="s">
        <v>9</v>
      </c>
      <c r="E12" s="60">
        <v>1309</v>
      </c>
      <c r="F12" s="54">
        <f t="shared" si="1"/>
        <v>1059</v>
      </c>
      <c r="G12" s="61">
        <f>E12-F13</f>
        <v>250</v>
      </c>
      <c r="H12" s="17"/>
    </row>
    <row r="13" spans="1:8" ht="18.75" customHeight="1" x14ac:dyDescent="0.25">
      <c r="A13" s="34" t="s">
        <v>4</v>
      </c>
      <c r="B13" s="34" t="s">
        <v>7</v>
      </c>
      <c r="C13" s="35">
        <v>5</v>
      </c>
      <c r="D13" s="34" t="s">
        <v>10</v>
      </c>
      <c r="E13" s="60">
        <v>1309</v>
      </c>
      <c r="F13" s="54">
        <f t="shared" si="1"/>
        <v>1059</v>
      </c>
      <c r="G13" s="61">
        <f>E13-F14</f>
        <v>250</v>
      </c>
      <c r="H13" s="17"/>
    </row>
    <row r="14" spans="1:8" ht="18.75" customHeight="1" x14ac:dyDescent="0.25">
      <c r="A14" s="34" t="s">
        <v>4</v>
      </c>
      <c r="B14" s="34" t="s">
        <v>7</v>
      </c>
      <c r="C14" s="35">
        <v>6</v>
      </c>
      <c r="D14" s="34" t="s">
        <v>11</v>
      </c>
      <c r="E14" s="60">
        <v>1309</v>
      </c>
      <c r="F14" s="54">
        <f t="shared" si="1"/>
        <v>1059</v>
      </c>
      <c r="G14" s="61">
        <f t="shared" si="0"/>
        <v>250</v>
      </c>
      <c r="H14" s="17"/>
    </row>
    <row r="15" spans="1:8" ht="18.75" customHeight="1" x14ac:dyDescent="0.25">
      <c r="A15" s="34" t="s">
        <v>4</v>
      </c>
      <c r="B15" s="34" t="s">
        <v>7</v>
      </c>
      <c r="C15" s="35">
        <v>7</v>
      </c>
      <c r="D15" s="34" t="s">
        <v>12</v>
      </c>
      <c r="E15" s="60">
        <v>1309</v>
      </c>
      <c r="F15" s="54">
        <f t="shared" si="1"/>
        <v>1059</v>
      </c>
      <c r="G15" s="61">
        <f t="shared" si="0"/>
        <v>250</v>
      </c>
      <c r="H15" s="17"/>
    </row>
    <row r="16" spans="1:8" ht="18.75" customHeight="1" x14ac:dyDescent="0.25">
      <c r="A16" s="34" t="s">
        <v>4</v>
      </c>
      <c r="B16" s="34" t="s">
        <v>7</v>
      </c>
      <c r="C16" s="35">
        <v>8</v>
      </c>
      <c r="D16" s="34" t="s">
        <v>13</v>
      </c>
      <c r="E16" s="60">
        <v>1309</v>
      </c>
      <c r="F16" s="54">
        <f t="shared" si="1"/>
        <v>1059</v>
      </c>
      <c r="G16" s="61">
        <f t="shared" si="0"/>
        <v>250</v>
      </c>
      <c r="H16" s="17"/>
    </row>
    <row r="17" spans="1:8" ht="18.75" customHeight="1" x14ac:dyDescent="0.25">
      <c r="A17" s="34" t="s">
        <v>4</v>
      </c>
      <c r="B17" s="34" t="s">
        <v>7</v>
      </c>
      <c r="C17" s="35">
        <v>9</v>
      </c>
      <c r="D17" s="34" t="s">
        <v>14</v>
      </c>
      <c r="E17" s="60">
        <v>1309</v>
      </c>
      <c r="F17" s="54">
        <f t="shared" si="1"/>
        <v>1059</v>
      </c>
      <c r="G17" s="61">
        <f t="shared" si="0"/>
        <v>250</v>
      </c>
      <c r="H17" s="17"/>
    </row>
    <row r="18" spans="1:8" ht="18.75" customHeight="1" x14ac:dyDescent="0.25">
      <c r="A18" s="34" t="s">
        <v>4</v>
      </c>
      <c r="B18" s="34" t="s">
        <v>7</v>
      </c>
      <c r="C18" s="35">
        <v>10</v>
      </c>
      <c r="D18" s="34" t="s">
        <v>15</v>
      </c>
      <c r="E18" s="60">
        <v>1309</v>
      </c>
      <c r="F18" s="54">
        <f t="shared" si="1"/>
        <v>1059</v>
      </c>
      <c r="G18" s="61">
        <f t="shared" si="0"/>
        <v>250</v>
      </c>
      <c r="H18" s="17"/>
    </row>
    <row r="19" spans="1:8" ht="18.75" customHeight="1" x14ac:dyDescent="0.25">
      <c r="A19" s="34" t="s">
        <v>4</v>
      </c>
      <c r="B19" s="34" t="s">
        <v>7</v>
      </c>
      <c r="C19" s="35">
        <v>11</v>
      </c>
      <c r="D19" s="34" t="s">
        <v>16</v>
      </c>
      <c r="E19" s="60">
        <v>1309</v>
      </c>
      <c r="F19" s="54">
        <f t="shared" si="1"/>
        <v>1059</v>
      </c>
      <c r="G19" s="61">
        <f t="shared" si="0"/>
        <v>250</v>
      </c>
      <c r="H19" s="17"/>
    </row>
    <row r="20" spans="1:8" ht="18.75" customHeight="1" x14ac:dyDescent="0.25">
      <c r="A20" s="34" t="s">
        <v>4</v>
      </c>
      <c r="B20" s="34" t="s">
        <v>17</v>
      </c>
      <c r="C20" s="35">
        <v>12</v>
      </c>
      <c r="D20" s="34" t="s">
        <v>18</v>
      </c>
      <c r="E20" s="60">
        <v>1309</v>
      </c>
      <c r="F20" s="54">
        <f t="shared" si="1"/>
        <v>1059</v>
      </c>
      <c r="G20" s="61">
        <f t="shared" si="0"/>
        <v>250</v>
      </c>
      <c r="H20" s="17"/>
    </row>
    <row r="21" spans="1:8" ht="18.75" customHeight="1" x14ac:dyDescent="0.25">
      <c r="A21" s="34" t="s">
        <v>4</v>
      </c>
      <c r="B21" s="34" t="s">
        <v>19</v>
      </c>
      <c r="C21" s="35">
        <v>13</v>
      </c>
      <c r="D21" s="34" t="s">
        <v>20</v>
      </c>
      <c r="E21" s="60">
        <v>1309</v>
      </c>
      <c r="F21" s="54">
        <f t="shared" si="1"/>
        <v>1059</v>
      </c>
      <c r="G21" s="61">
        <f t="shared" si="0"/>
        <v>250</v>
      </c>
      <c r="H21" s="17"/>
    </row>
    <row r="22" spans="1:8" ht="18.75" customHeight="1" x14ac:dyDescent="0.25">
      <c r="A22" s="34" t="s">
        <v>4</v>
      </c>
      <c r="B22" s="34" t="s">
        <v>19</v>
      </c>
      <c r="C22" s="35">
        <v>14</v>
      </c>
      <c r="D22" s="34" t="s">
        <v>21</v>
      </c>
      <c r="E22" s="60">
        <v>1309</v>
      </c>
      <c r="F22" s="54">
        <f t="shared" si="1"/>
        <v>1059</v>
      </c>
      <c r="G22" s="61">
        <f t="shared" si="0"/>
        <v>250</v>
      </c>
      <c r="H22" s="17"/>
    </row>
    <row r="23" spans="1:8" ht="18.75" customHeight="1" x14ac:dyDescent="0.25">
      <c r="A23" s="34" t="s">
        <v>4</v>
      </c>
      <c r="B23" s="34" t="s">
        <v>19</v>
      </c>
      <c r="C23" s="35">
        <v>15</v>
      </c>
      <c r="D23" s="34" t="s">
        <v>22</v>
      </c>
      <c r="E23" s="60">
        <v>1309</v>
      </c>
      <c r="F23" s="54">
        <f t="shared" si="1"/>
        <v>1059</v>
      </c>
      <c r="G23" s="61">
        <f>E23-F24</f>
        <v>250</v>
      </c>
      <c r="H23" s="17"/>
    </row>
    <row r="24" spans="1:8" ht="18.75" customHeight="1" x14ac:dyDescent="0.25">
      <c r="A24" s="34" t="s">
        <v>4</v>
      </c>
      <c r="B24" s="34" t="s">
        <v>19</v>
      </c>
      <c r="C24" s="35">
        <v>16</v>
      </c>
      <c r="D24" s="34" t="s">
        <v>23</v>
      </c>
      <c r="E24" s="60">
        <v>1309</v>
      </c>
      <c r="F24" s="54">
        <f t="shared" si="1"/>
        <v>1059</v>
      </c>
      <c r="G24" s="61">
        <f>E24-F25</f>
        <v>250</v>
      </c>
      <c r="H24" s="17"/>
    </row>
    <row r="25" spans="1:8" ht="18.75" customHeight="1" x14ac:dyDescent="0.25">
      <c r="A25" s="34" t="s">
        <v>4</v>
      </c>
      <c r="B25" s="34" t="s">
        <v>19</v>
      </c>
      <c r="C25" s="35">
        <v>17</v>
      </c>
      <c r="D25" s="34" t="s">
        <v>24</v>
      </c>
      <c r="E25" s="60">
        <v>1309</v>
      </c>
      <c r="F25" s="54">
        <f t="shared" si="1"/>
        <v>1059</v>
      </c>
      <c r="G25" s="61">
        <f t="shared" si="0"/>
        <v>250</v>
      </c>
      <c r="H25" s="17"/>
    </row>
    <row r="26" spans="1:8" ht="18.75" customHeight="1" x14ac:dyDescent="0.25">
      <c r="A26" s="34" t="s">
        <v>4</v>
      </c>
      <c r="B26" s="34" t="s">
        <v>19</v>
      </c>
      <c r="C26" s="35">
        <v>18</v>
      </c>
      <c r="D26" s="34" t="s">
        <v>87</v>
      </c>
      <c r="E26" s="60">
        <v>1309</v>
      </c>
      <c r="F26" s="54">
        <f t="shared" si="1"/>
        <v>1059</v>
      </c>
      <c r="G26" s="61">
        <f>E26-F26</f>
        <v>250</v>
      </c>
      <c r="H26" s="17"/>
    </row>
    <row r="27" spans="1:8" ht="18.75" customHeight="1" x14ac:dyDescent="0.25">
      <c r="A27" s="34" t="s">
        <v>4</v>
      </c>
      <c r="B27" s="34" t="s">
        <v>19</v>
      </c>
      <c r="C27" s="35">
        <v>19</v>
      </c>
      <c r="D27" s="34" t="s">
        <v>25</v>
      </c>
      <c r="E27" s="60">
        <v>1309</v>
      </c>
      <c r="F27" s="54">
        <f t="shared" si="1"/>
        <v>1059</v>
      </c>
      <c r="G27" s="61">
        <f>E27-F27</f>
        <v>250</v>
      </c>
      <c r="H27" s="17"/>
    </row>
    <row r="28" spans="1:8" ht="18.75" customHeight="1" x14ac:dyDescent="0.25">
      <c r="A28" s="34" t="s">
        <v>4</v>
      </c>
      <c r="B28" s="34" t="s">
        <v>19</v>
      </c>
      <c r="C28" s="35">
        <v>20</v>
      </c>
      <c r="D28" s="34" t="s">
        <v>26</v>
      </c>
      <c r="E28" s="60">
        <v>1309</v>
      </c>
      <c r="F28" s="54">
        <f t="shared" si="1"/>
        <v>1059</v>
      </c>
      <c r="G28" s="61">
        <f t="shared" si="0"/>
        <v>250</v>
      </c>
      <c r="H28" s="17"/>
    </row>
    <row r="29" spans="1:8" ht="18.75" customHeight="1" x14ac:dyDescent="0.25">
      <c r="A29" s="34" t="s">
        <v>4</v>
      </c>
      <c r="B29" s="34" t="s">
        <v>19</v>
      </c>
      <c r="C29" s="35">
        <v>21</v>
      </c>
      <c r="D29" s="34" t="s">
        <v>27</v>
      </c>
      <c r="E29" s="60">
        <v>1309</v>
      </c>
      <c r="F29" s="54">
        <f t="shared" si="1"/>
        <v>1059</v>
      </c>
      <c r="G29" s="61">
        <f t="shared" si="0"/>
        <v>250</v>
      </c>
      <c r="H29" s="17"/>
    </row>
    <row r="30" spans="1:8" ht="18.75" customHeight="1" x14ac:dyDescent="0.25">
      <c r="A30" s="34" t="s">
        <v>4</v>
      </c>
      <c r="B30" s="34" t="s">
        <v>19</v>
      </c>
      <c r="C30" s="35">
        <v>22</v>
      </c>
      <c r="D30" s="34" t="s">
        <v>28</v>
      </c>
      <c r="E30" s="60">
        <v>1309</v>
      </c>
      <c r="F30" s="54">
        <f t="shared" si="1"/>
        <v>1059</v>
      </c>
      <c r="G30" s="61">
        <f t="shared" si="0"/>
        <v>250</v>
      </c>
      <c r="H30" s="17"/>
    </row>
    <row r="31" spans="1:8" ht="18.75" customHeight="1" x14ac:dyDescent="0.25">
      <c r="A31" s="34" t="s">
        <v>4</v>
      </c>
      <c r="B31" s="34" t="s">
        <v>19</v>
      </c>
      <c r="C31" s="35">
        <v>23</v>
      </c>
      <c r="D31" s="34" t="s">
        <v>29</v>
      </c>
      <c r="E31" s="60">
        <v>1309</v>
      </c>
      <c r="F31" s="54">
        <f t="shared" si="1"/>
        <v>1059</v>
      </c>
      <c r="G31" s="61">
        <f t="shared" si="0"/>
        <v>250</v>
      </c>
      <c r="H31" s="17"/>
    </row>
    <row r="32" spans="1:8" ht="18.75" customHeight="1" x14ac:dyDescent="0.25">
      <c r="A32" s="34" t="s">
        <v>4</v>
      </c>
      <c r="B32" s="34" t="s">
        <v>19</v>
      </c>
      <c r="C32" s="35">
        <v>24</v>
      </c>
      <c r="D32" s="34" t="s">
        <v>30</v>
      </c>
      <c r="E32" s="60">
        <v>1309</v>
      </c>
      <c r="F32" s="54">
        <f t="shared" si="1"/>
        <v>1059</v>
      </c>
      <c r="G32" s="61">
        <f t="shared" si="0"/>
        <v>250</v>
      </c>
      <c r="H32" s="17"/>
    </row>
    <row r="33" spans="1:8" ht="18.75" customHeight="1" x14ac:dyDescent="0.25">
      <c r="A33" s="34" t="s">
        <v>4</v>
      </c>
      <c r="B33" s="34" t="s">
        <v>19</v>
      </c>
      <c r="C33" s="35">
        <v>25</v>
      </c>
      <c r="D33" s="34" t="s">
        <v>31</v>
      </c>
      <c r="E33" s="60">
        <v>1309</v>
      </c>
      <c r="F33" s="54">
        <f t="shared" si="1"/>
        <v>1059</v>
      </c>
      <c r="G33" s="61">
        <f t="shared" si="0"/>
        <v>250</v>
      </c>
      <c r="H33" s="17"/>
    </row>
    <row r="34" spans="1:8" ht="18.75" customHeight="1" x14ac:dyDescent="0.25">
      <c r="A34" s="34" t="s">
        <v>4</v>
      </c>
      <c r="B34" s="34" t="s">
        <v>19</v>
      </c>
      <c r="C34" s="35">
        <v>26</v>
      </c>
      <c r="D34" s="34" t="s">
        <v>32</v>
      </c>
      <c r="E34" s="60">
        <v>1309</v>
      </c>
      <c r="F34" s="54">
        <f t="shared" si="1"/>
        <v>1059</v>
      </c>
      <c r="G34" s="61">
        <f t="shared" si="0"/>
        <v>250</v>
      </c>
      <c r="H34" s="17"/>
    </row>
    <row r="35" spans="1:8" ht="18.75" customHeight="1" x14ac:dyDescent="0.25">
      <c r="A35" s="34" t="s">
        <v>4</v>
      </c>
      <c r="B35" s="34" t="s">
        <v>19</v>
      </c>
      <c r="C35" s="35">
        <v>27</v>
      </c>
      <c r="D35" s="34" t="s">
        <v>33</v>
      </c>
      <c r="E35" s="60">
        <v>1309</v>
      </c>
      <c r="F35" s="54">
        <f t="shared" si="1"/>
        <v>1059</v>
      </c>
      <c r="G35" s="61">
        <f t="shared" si="0"/>
        <v>250</v>
      </c>
      <c r="H35" s="17"/>
    </row>
    <row r="36" spans="1:8" ht="18.75" customHeight="1" x14ac:dyDescent="0.25">
      <c r="A36" s="34" t="s">
        <v>4</v>
      </c>
      <c r="B36" s="34" t="s">
        <v>19</v>
      </c>
      <c r="C36" s="35">
        <v>28</v>
      </c>
      <c r="D36" s="34" t="s">
        <v>34</v>
      </c>
      <c r="E36" s="60">
        <v>1309</v>
      </c>
      <c r="F36" s="54">
        <f t="shared" si="1"/>
        <v>1059</v>
      </c>
      <c r="G36" s="61">
        <f t="shared" si="0"/>
        <v>250</v>
      </c>
      <c r="H36" s="17"/>
    </row>
    <row r="37" spans="1:8" ht="18.75" customHeight="1" x14ac:dyDescent="0.25">
      <c r="A37" s="34" t="s">
        <v>4</v>
      </c>
      <c r="B37" s="34" t="s">
        <v>19</v>
      </c>
      <c r="C37" s="35">
        <v>29</v>
      </c>
      <c r="D37" s="34" t="s">
        <v>35</v>
      </c>
      <c r="E37" s="60">
        <v>1309</v>
      </c>
      <c r="F37" s="54">
        <f t="shared" si="1"/>
        <v>1059</v>
      </c>
      <c r="G37" s="61">
        <f t="shared" si="0"/>
        <v>250</v>
      </c>
      <c r="H37" s="17"/>
    </row>
    <row r="38" spans="1:8" ht="18.75" customHeight="1" x14ac:dyDescent="0.25">
      <c r="A38" s="34" t="s">
        <v>4</v>
      </c>
      <c r="B38" s="34" t="s">
        <v>19</v>
      </c>
      <c r="C38" s="35">
        <v>30</v>
      </c>
      <c r="D38" s="34" t="s">
        <v>36</v>
      </c>
      <c r="E38" s="60">
        <v>1309</v>
      </c>
      <c r="F38" s="54">
        <f t="shared" si="1"/>
        <v>1059</v>
      </c>
      <c r="G38" s="61">
        <f t="shared" si="0"/>
        <v>250</v>
      </c>
      <c r="H38" s="17"/>
    </row>
    <row r="39" spans="1:8" ht="18.75" customHeight="1" x14ac:dyDescent="0.25">
      <c r="A39" s="34" t="s">
        <v>4</v>
      </c>
      <c r="B39" s="34" t="s">
        <v>19</v>
      </c>
      <c r="C39" s="35">
        <v>31</v>
      </c>
      <c r="D39" s="34" t="s">
        <v>37</v>
      </c>
      <c r="E39" s="60">
        <v>1309</v>
      </c>
      <c r="F39" s="54">
        <f t="shared" si="1"/>
        <v>1059</v>
      </c>
      <c r="G39" s="61">
        <f t="shared" si="0"/>
        <v>250</v>
      </c>
      <c r="H39" s="17"/>
    </row>
    <row r="40" spans="1:8" ht="18.75" customHeight="1" x14ac:dyDescent="0.25">
      <c r="A40" s="34" t="s">
        <v>4</v>
      </c>
      <c r="B40" s="34" t="s">
        <v>19</v>
      </c>
      <c r="C40" s="35">
        <v>32</v>
      </c>
      <c r="D40" s="34" t="s">
        <v>38</v>
      </c>
      <c r="E40" s="60">
        <v>1309</v>
      </c>
      <c r="F40" s="54">
        <f t="shared" si="1"/>
        <v>1059</v>
      </c>
      <c r="G40" s="61">
        <f t="shared" si="0"/>
        <v>250</v>
      </c>
      <c r="H40" s="17"/>
    </row>
    <row r="41" spans="1:8" ht="18.75" customHeight="1" x14ac:dyDescent="0.25">
      <c r="A41" s="34" t="s">
        <v>4</v>
      </c>
      <c r="B41" s="34" t="s">
        <v>19</v>
      </c>
      <c r="C41" s="35">
        <v>33</v>
      </c>
      <c r="D41" s="34" t="s">
        <v>39</v>
      </c>
      <c r="E41" s="60">
        <v>1309</v>
      </c>
      <c r="F41" s="54">
        <f t="shared" si="1"/>
        <v>1059</v>
      </c>
      <c r="G41" s="61">
        <f t="shared" si="0"/>
        <v>250</v>
      </c>
      <c r="H41" s="17"/>
    </row>
    <row r="42" spans="1:8" x14ac:dyDescent="0.25">
      <c r="A42" s="34" t="s">
        <v>4</v>
      </c>
      <c r="B42" s="34" t="s">
        <v>19</v>
      </c>
      <c r="C42" s="35">
        <v>34</v>
      </c>
      <c r="D42" s="34" t="s">
        <v>88</v>
      </c>
      <c r="E42" s="60">
        <v>1309</v>
      </c>
      <c r="F42" s="54">
        <f t="shared" si="1"/>
        <v>1059</v>
      </c>
      <c r="G42" s="61">
        <f t="shared" si="0"/>
        <v>250</v>
      </c>
      <c r="H42" s="17"/>
    </row>
    <row r="43" spans="1:8" ht="18.75" customHeight="1" x14ac:dyDescent="0.25">
      <c r="A43" s="34" t="s">
        <v>4</v>
      </c>
      <c r="B43" s="34" t="s">
        <v>19</v>
      </c>
      <c r="C43" s="35">
        <v>35</v>
      </c>
      <c r="D43" s="34" t="s">
        <v>89</v>
      </c>
      <c r="E43" s="60">
        <v>1309</v>
      </c>
      <c r="F43" s="54">
        <f t="shared" si="1"/>
        <v>1059</v>
      </c>
      <c r="G43" s="61">
        <f t="shared" si="0"/>
        <v>250</v>
      </c>
      <c r="H43" s="17"/>
    </row>
    <row r="44" spans="1:8" ht="18.75" customHeight="1" x14ac:dyDescent="0.25">
      <c r="A44" s="34" t="s">
        <v>4</v>
      </c>
      <c r="B44" s="34" t="s">
        <v>19</v>
      </c>
      <c r="C44" s="35">
        <v>36</v>
      </c>
      <c r="D44" s="34" t="s">
        <v>40</v>
      </c>
      <c r="E44" s="60">
        <v>1309</v>
      </c>
      <c r="F44" s="54">
        <f t="shared" si="1"/>
        <v>1059</v>
      </c>
      <c r="G44" s="61">
        <f t="shared" si="0"/>
        <v>250</v>
      </c>
      <c r="H44" s="17"/>
    </row>
    <row r="45" spans="1:8" ht="18.75" customHeight="1" x14ac:dyDescent="0.25">
      <c r="A45" s="34" t="s">
        <v>4</v>
      </c>
      <c r="B45" s="34" t="s">
        <v>19</v>
      </c>
      <c r="C45" s="35">
        <v>37</v>
      </c>
      <c r="D45" s="34" t="s">
        <v>41</v>
      </c>
      <c r="E45" s="60">
        <v>1309</v>
      </c>
      <c r="F45" s="54">
        <f t="shared" si="1"/>
        <v>1059</v>
      </c>
      <c r="G45" s="61">
        <f t="shared" si="0"/>
        <v>250</v>
      </c>
      <c r="H45" s="17"/>
    </row>
    <row r="46" spans="1:8" ht="18.75" customHeight="1" x14ac:dyDescent="0.25">
      <c r="A46" s="34" t="s">
        <v>4</v>
      </c>
      <c r="B46" s="34" t="s">
        <v>19</v>
      </c>
      <c r="C46" s="35">
        <v>38</v>
      </c>
      <c r="D46" s="34" t="s">
        <v>42</v>
      </c>
      <c r="E46" s="60">
        <v>1309</v>
      </c>
      <c r="F46" s="54">
        <f t="shared" si="1"/>
        <v>1059</v>
      </c>
      <c r="G46" s="61">
        <f t="shared" si="0"/>
        <v>250</v>
      </c>
      <c r="H46" s="17"/>
    </row>
    <row r="47" spans="1:8" ht="18.75" customHeight="1" x14ac:dyDescent="0.25">
      <c r="A47" s="34" t="s">
        <v>4</v>
      </c>
      <c r="B47" s="34" t="s">
        <v>19</v>
      </c>
      <c r="C47" s="35">
        <v>39</v>
      </c>
      <c r="D47" s="34" t="s">
        <v>43</v>
      </c>
      <c r="E47" s="60">
        <v>1309</v>
      </c>
      <c r="F47" s="54">
        <f t="shared" si="1"/>
        <v>1059</v>
      </c>
      <c r="G47" s="61">
        <f t="shared" si="0"/>
        <v>250</v>
      </c>
      <c r="H47" s="17"/>
    </row>
    <row r="48" spans="1:8" ht="18.75" customHeight="1" x14ac:dyDescent="0.25">
      <c r="A48" s="34" t="s">
        <v>4</v>
      </c>
      <c r="B48" s="34" t="s">
        <v>19</v>
      </c>
      <c r="C48" s="35">
        <v>40</v>
      </c>
      <c r="D48" s="34" t="s">
        <v>44</v>
      </c>
      <c r="E48" s="60">
        <v>1309</v>
      </c>
      <c r="F48" s="54">
        <f t="shared" si="1"/>
        <v>1059</v>
      </c>
      <c r="G48" s="61">
        <f t="shared" si="0"/>
        <v>250</v>
      </c>
      <c r="H48" s="17"/>
    </row>
    <row r="49" spans="1:8" ht="18.75" customHeight="1" x14ac:dyDescent="0.25">
      <c r="A49" s="34" t="s">
        <v>4</v>
      </c>
      <c r="B49" s="34" t="s">
        <v>19</v>
      </c>
      <c r="C49" s="35">
        <v>41</v>
      </c>
      <c r="D49" s="34" t="s">
        <v>45</v>
      </c>
      <c r="E49" s="60">
        <v>1309</v>
      </c>
      <c r="F49" s="54">
        <f t="shared" si="1"/>
        <v>1059</v>
      </c>
      <c r="G49" s="61">
        <f t="shared" si="0"/>
        <v>250</v>
      </c>
      <c r="H49" s="17"/>
    </row>
    <row r="50" spans="1:8" ht="18.75" customHeight="1" x14ac:dyDescent="0.25">
      <c r="A50" s="34" t="s">
        <v>4</v>
      </c>
      <c r="B50" s="34" t="s">
        <v>19</v>
      </c>
      <c r="C50" s="35">
        <v>42</v>
      </c>
      <c r="D50" s="34" t="s">
        <v>46</v>
      </c>
      <c r="E50" s="60">
        <v>1309</v>
      </c>
      <c r="F50" s="54">
        <f t="shared" si="1"/>
        <v>1059</v>
      </c>
      <c r="G50" s="61">
        <f t="shared" si="0"/>
        <v>250</v>
      </c>
      <c r="H50" s="17"/>
    </row>
    <row r="51" spans="1:8" ht="18.75" customHeight="1" x14ac:dyDescent="0.25">
      <c r="A51" s="34" t="s">
        <v>4</v>
      </c>
      <c r="B51" s="34" t="s">
        <v>19</v>
      </c>
      <c r="C51" s="35">
        <v>43</v>
      </c>
      <c r="D51" s="34" t="s">
        <v>47</v>
      </c>
      <c r="E51" s="60">
        <v>1309</v>
      </c>
      <c r="F51" s="54">
        <f t="shared" si="1"/>
        <v>1059</v>
      </c>
      <c r="G51" s="61">
        <f t="shared" si="0"/>
        <v>250</v>
      </c>
      <c r="H51" s="17"/>
    </row>
    <row r="52" spans="1:8" x14ac:dyDescent="0.25">
      <c r="A52" s="34" t="s">
        <v>4</v>
      </c>
      <c r="B52" s="34" t="s">
        <v>19</v>
      </c>
      <c r="C52" s="35">
        <v>44</v>
      </c>
      <c r="D52" s="34" t="s">
        <v>48</v>
      </c>
      <c r="E52" s="60">
        <v>1309</v>
      </c>
      <c r="F52" s="54">
        <f t="shared" si="1"/>
        <v>1059</v>
      </c>
      <c r="G52" s="61">
        <f t="shared" si="0"/>
        <v>250</v>
      </c>
      <c r="H52" s="17"/>
    </row>
    <row r="53" spans="1:8" ht="15.6" customHeight="1" x14ac:dyDescent="0.25">
      <c r="A53" s="34" t="s">
        <v>4</v>
      </c>
      <c r="B53" s="34" t="s">
        <v>19</v>
      </c>
      <c r="C53" s="35">
        <v>45</v>
      </c>
      <c r="D53" s="34" t="s">
        <v>49</v>
      </c>
      <c r="E53" s="60">
        <v>1309</v>
      </c>
      <c r="F53" s="54">
        <f t="shared" si="1"/>
        <v>1059</v>
      </c>
      <c r="G53" s="62">
        <f t="shared" si="0"/>
        <v>250</v>
      </c>
      <c r="H53" s="18"/>
    </row>
    <row r="54" spans="1:8" ht="18.75" customHeight="1" x14ac:dyDescent="0.25">
      <c r="A54" s="3"/>
      <c r="B54" s="3"/>
      <c r="C54" s="4"/>
      <c r="D54" s="5" t="s">
        <v>96</v>
      </c>
      <c r="E54" s="63">
        <f>SUM(E9:E53)</f>
        <v>58905</v>
      </c>
      <c r="F54" s="64">
        <f>SUM(F9:F53)</f>
        <v>47655</v>
      </c>
      <c r="G54" s="64">
        <f>SUM(G9:G53)</f>
        <v>11250</v>
      </c>
      <c r="H54" s="19"/>
    </row>
    <row r="55" spans="1:8" x14ac:dyDescent="0.25">
      <c r="A55" s="68"/>
      <c r="B55" s="69"/>
      <c r="C55" s="69"/>
      <c r="D55" s="69"/>
      <c r="E55" s="41"/>
    </row>
    <row r="56" spans="1:8" ht="15.75" customHeight="1" x14ac:dyDescent="0.25">
      <c r="A56" s="65"/>
      <c r="B56" s="65"/>
      <c r="C56" s="65"/>
      <c r="D56" s="65"/>
      <c r="E56" s="65"/>
      <c r="F56" s="65"/>
      <c r="G56" s="65"/>
      <c r="H56" s="20"/>
    </row>
    <row r="57" spans="1:8" x14ac:dyDescent="0.25">
      <c r="A57" s="6" t="s">
        <v>50</v>
      </c>
      <c r="B57" s="6" t="s">
        <v>51</v>
      </c>
      <c r="C57" s="36" t="s">
        <v>92</v>
      </c>
      <c r="D57" s="6" t="s">
        <v>95</v>
      </c>
      <c r="E57" s="43" t="s">
        <v>52</v>
      </c>
      <c r="F57" s="44">
        <v>1100</v>
      </c>
      <c r="G57" s="45">
        <v>1200</v>
      </c>
      <c r="H57" s="21"/>
    </row>
    <row r="58" spans="1:8" x14ac:dyDescent="0.25">
      <c r="A58" s="29" t="s">
        <v>4</v>
      </c>
      <c r="B58" s="30" t="s">
        <v>53</v>
      </c>
      <c r="C58" s="35">
        <v>1</v>
      </c>
      <c r="D58" s="30" t="s">
        <v>54</v>
      </c>
      <c r="E58" s="56">
        <v>654.5</v>
      </c>
      <c r="F58" s="54">
        <f>ROUND(E58/1.2359,0)</f>
        <v>530</v>
      </c>
      <c r="G58" s="56">
        <f t="shared" ref="G58:G66" si="2">E58-F58</f>
        <v>124.5</v>
      </c>
      <c r="H58" s="22"/>
    </row>
    <row r="59" spans="1:8" x14ac:dyDescent="0.25">
      <c r="A59" s="29" t="s">
        <v>4</v>
      </c>
      <c r="B59" s="30" t="s">
        <v>55</v>
      </c>
      <c r="C59" s="35">
        <v>2</v>
      </c>
      <c r="D59" s="30" t="s">
        <v>56</v>
      </c>
      <c r="E59" s="56">
        <v>654.5</v>
      </c>
      <c r="F59" s="54">
        <f t="shared" ref="F59:F68" si="3">ROUND(E59/1.2359,0)</f>
        <v>530</v>
      </c>
      <c r="G59" s="56">
        <f t="shared" si="2"/>
        <v>124.5</v>
      </c>
      <c r="H59" s="22"/>
    </row>
    <row r="60" spans="1:8" x14ac:dyDescent="0.25">
      <c r="A60" s="29" t="s">
        <v>4</v>
      </c>
      <c r="B60" s="30" t="s">
        <v>55</v>
      </c>
      <c r="C60" s="35">
        <v>3</v>
      </c>
      <c r="D60" s="31" t="s">
        <v>57</v>
      </c>
      <c r="E60" s="56">
        <v>654.5</v>
      </c>
      <c r="F60" s="54">
        <f t="shared" si="3"/>
        <v>530</v>
      </c>
      <c r="G60" s="56">
        <f>E60-F60</f>
        <v>124.5</v>
      </c>
      <c r="H60" s="22"/>
    </row>
    <row r="61" spans="1:8" x14ac:dyDescent="0.25">
      <c r="A61" s="29" t="s">
        <v>4</v>
      </c>
      <c r="B61" s="30" t="s">
        <v>55</v>
      </c>
      <c r="C61" s="35">
        <v>4</v>
      </c>
      <c r="D61" s="32" t="s">
        <v>90</v>
      </c>
      <c r="E61" s="56">
        <v>654.5</v>
      </c>
      <c r="F61" s="54">
        <f t="shared" si="3"/>
        <v>530</v>
      </c>
      <c r="G61" s="56">
        <f t="shared" si="2"/>
        <v>124.5</v>
      </c>
      <c r="H61" s="22"/>
    </row>
    <row r="62" spans="1:8" x14ac:dyDescent="0.25">
      <c r="A62" s="29" t="s">
        <v>4</v>
      </c>
      <c r="B62" s="30" t="s">
        <v>55</v>
      </c>
      <c r="C62" s="35">
        <v>5</v>
      </c>
      <c r="D62" s="30" t="s">
        <v>58</v>
      </c>
      <c r="E62" s="56">
        <v>654.5</v>
      </c>
      <c r="F62" s="54">
        <f t="shared" si="3"/>
        <v>530</v>
      </c>
      <c r="G62" s="56">
        <f t="shared" si="2"/>
        <v>124.5</v>
      </c>
      <c r="H62" s="22"/>
    </row>
    <row r="63" spans="1:8" ht="31.5" x14ac:dyDescent="0.25">
      <c r="A63" s="29" t="s">
        <v>4</v>
      </c>
      <c r="B63" s="33" t="s">
        <v>59</v>
      </c>
      <c r="C63" s="35">
        <v>6</v>
      </c>
      <c r="D63" s="30" t="s">
        <v>60</v>
      </c>
      <c r="E63" s="56">
        <v>654.5</v>
      </c>
      <c r="F63" s="54">
        <f t="shared" si="3"/>
        <v>530</v>
      </c>
      <c r="G63" s="56">
        <f t="shared" si="2"/>
        <v>124.5</v>
      </c>
      <c r="H63" s="22"/>
    </row>
    <row r="64" spans="1:8" ht="31.5" x14ac:dyDescent="0.25">
      <c r="A64" s="29" t="s">
        <v>4</v>
      </c>
      <c r="B64" s="33" t="s">
        <v>59</v>
      </c>
      <c r="C64" s="35">
        <v>7</v>
      </c>
      <c r="D64" s="30" t="s">
        <v>61</v>
      </c>
      <c r="E64" s="56">
        <v>654.5</v>
      </c>
      <c r="F64" s="54">
        <f t="shared" si="3"/>
        <v>530</v>
      </c>
      <c r="G64" s="56">
        <f t="shared" si="2"/>
        <v>124.5</v>
      </c>
      <c r="H64" s="22"/>
    </row>
    <row r="65" spans="1:8" ht="31.5" x14ac:dyDescent="0.25">
      <c r="A65" s="29" t="s">
        <v>4</v>
      </c>
      <c r="B65" s="33" t="s">
        <v>59</v>
      </c>
      <c r="C65" s="35">
        <v>8</v>
      </c>
      <c r="D65" s="30" t="s">
        <v>62</v>
      </c>
      <c r="E65" s="56">
        <v>654.5</v>
      </c>
      <c r="F65" s="54">
        <f t="shared" si="3"/>
        <v>530</v>
      </c>
      <c r="G65" s="56">
        <f t="shared" si="2"/>
        <v>124.5</v>
      </c>
      <c r="H65" s="22"/>
    </row>
    <row r="66" spans="1:8" ht="31.5" x14ac:dyDescent="0.25">
      <c r="A66" s="29" t="s">
        <v>4</v>
      </c>
      <c r="B66" s="33" t="s">
        <v>59</v>
      </c>
      <c r="C66" s="35">
        <v>9</v>
      </c>
      <c r="D66" s="30" t="s">
        <v>63</v>
      </c>
      <c r="E66" s="56">
        <v>654.5</v>
      </c>
      <c r="F66" s="54">
        <f t="shared" si="3"/>
        <v>530</v>
      </c>
      <c r="G66" s="56">
        <f t="shared" si="2"/>
        <v>124.5</v>
      </c>
      <c r="H66" s="22"/>
    </row>
    <row r="67" spans="1:8" x14ac:dyDescent="0.25">
      <c r="A67" s="29" t="s">
        <v>4</v>
      </c>
      <c r="B67" s="30" t="s">
        <v>64</v>
      </c>
      <c r="C67" s="35">
        <v>10</v>
      </c>
      <c r="D67" s="30" t="s">
        <v>65</v>
      </c>
      <c r="E67" s="56">
        <v>654.5</v>
      </c>
      <c r="F67" s="54">
        <f t="shared" si="3"/>
        <v>530</v>
      </c>
      <c r="G67" s="56">
        <f>E67-F67</f>
        <v>124.5</v>
      </c>
      <c r="H67" s="22"/>
    </row>
    <row r="68" spans="1:8" x14ac:dyDescent="0.25">
      <c r="A68" s="29" t="s">
        <v>4</v>
      </c>
      <c r="B68" s="30" t="s">
        <v>64</v>
      </c>
      <c r="C68" s="35">
        <v>11</v>
      </c>
      <c r="D68" s="30" t="s">
        <v>66</v>
      </c>
      <c r="E68" s="56">
        <v>654.5</v>
      </c>
      <c r="F68" s="54">
        <f t="shared" si="3"/>
        <v>530</v>
      </c>
      <c r="G68" s="56">
        <f>E68-F68</f>
        <v>124.5</v>
      </c>
      <c r="H68" s="22"/>
    </row>
    <row r="69" spans="1:8" x14ac:dyDescent="0.25">
      <c r="A69" s="49"/>
      <c r="B69" s="8"/>
      <c r="C69" s="7"/>
      <c r="D69" s="51" t="s">
        <v>97</v>
      </c>
      <c r="E69" s="57">
        <f>SUM(E58:E68)</f>
        <v>7199.5</v>
      </c>
      <c r="F69" s="58">
        <f>SUM(F58:F68)</f>
        <v>5830</v>
      </c>
      <c r="G69" s="58">
        <f>SUM(G58:G68)</f>
        <v>1369.5</v>
      </c>
      <c r="H69" s="23"/>
    </row>
    <row r="70" spans="1:8" x14ac:dyDescent="0.25">
      <c r="A70" s="50"/>
      <c r="B70" s="9" t="s">
        <v>69</v>
      </c>
      <c r="C70" s="48">
        <f>C53+C68</f>
        <v>56</v>
      </c>
      <c r="D70" s="52" t="s">
        <v>68</v>
      </c>
      <c r="E70" s="59">
        <f>E54+E69</f>
        <v>66104.5</v>
      </c>
      <c r="F70" s="59">
        <f>F54+F69</f>
        <v>53485</v>
      </c>
      <c r="G70" s="59">
        <f>G54+G69</f>
        <v>12619.5</v>
      </c>
      <c r="H70" s="24"/>
    </row>
    <row r="72" spans="1:8" x14ac:dyDescent="0.25">
      <c r="C72" s="10"/>
      <c r="D72" s="11" t="s">
        <v>70</v>
      </c>
      <c r="E72" s="54">
        <f>E21</f>
        <v>1309</v>
      </c>
      <c r="F72" s="54">
        <f>ROUND(E72/1.2359,0)</f>
        <v>1059</v>
      </c>
      <c r="G72" s="54">
        <f>SUM(E72-F72)</f>
        <v>250</v>
      </c>
      <c r="H72" s="25"/>
    </row>
    <row r="73" spans="1:8" x14ac:dyDescent="0.25">
      <c r="D73" s="11" t="s">
        <v>71</v>
      </c>
      <c r="E73" s="54">
        <f>SUM(E22:E23,E59)</f>
        <v>3272.5</v>
      </c>
      <c r="F73" s="54">
        <f t="shared" ref="F73:F87" si="4">ROUND(E73/1.2359,0)</f>
        <v>2648</v>
      </c>
      <c r="G73" s="54">
        <f t="shared" ref="G73:G84" si="5">SUM(E73-F73)</f>
        <v>624.5</v>
      </c>
      <c r="H73" s="25"/>
    </row>
    <row r="74" spans="1:8" x14ac:dyDescent="0.25">
      <c r="D74" s="11" t="s">
        <v>72</v>
      </c>
      <c r="E74" s="54">
        <f>SUM(E11,E25,E24)</f>
        <v>3927</v>
      </c>
      <c r="F74" s="54">
        <f t="shared" si="4"/>
        <v>3177</v>
      </c>
      <c r="G74" s="54">
        <f t="shared" si="5"/>
        <v>750</v>
      </c>
      <c r="H74" s="25"/>
    </row>
    <row r="75" spans="1:8" x14ac:dyDescent="0.25">
      <c r="D75" s="11" t="s">
        <v>73</v>
      </c>
      <c r="E75" s="54">
        <f>SUM(E12+E26+E66)</f>
        <v>3272.5</v>
      </c>
      <c r="F75" s="54">
        <f t="shared" si="4"/>
        <v>2648</v>
      </c>
      <c r="G75" s="54">
        <f t="shared" si="5"/>
        <v>624.5</v>
      </c>
      <c r="H75" s="25"/>
    </row>
    <row r="76" spans="1:8" x14ac:dyDescent="0.25">
      <c r="D76" s="11" t="s">
        <v>74</v>
      </c>
      <c r="E76" s="55">
        <f>E67+E27</f>
        <v>1963.5</v>
      </c>
      <c r="F76" s="54">
        <f t="shared" si="4"/>
        <v>1589</v>
      </c>
      <c r="G76" s="54">
        <f t="shared" si="5"/>
        <v>374.5</v>
      </c>
      <c r="H76" s="25"/>
    </row>
    <row r="77" spans="1:8" x14ac:dyDescent="0.25">
      <c r="D77" s="11" t="s">
        <v>75</v>
      </c>
      <c r="E77" s="55">
        <f>SUM(E13+E28+E29+E30+E31+E63)</f>
        <v>7199.5</v>
      </c>
      <c r="F77" s="54">
        <f t="shared" si="4"/>
        <v>5825</v>
      </c>
      <c r="G77" s="54">
        <f t="shared" si="5"/>
        <v>1374.5</v>
      </c>
      <c r="H77" s="25"/>
    </row>
    <row r="78" spans="1:8" x14ac:dyDescent="0.25">
      <c r="D78" s="11" t="s">
        <v>76</v>
      </c>
      <c r="E78" s="54">
        <f>SUM(E14,E32:E33)</f>
        <v>3927</v>
      </c>
      <c r="F78" s="54">
        <f t="shared" si="4"/>
        <v>3177</v>
      </c>
      <c r="G78" s="54">
        <f t="shared" si="5"/>
        <v>750</v>
      </c>
      <c r="H78" s="25"/>
    </row>
    <row r="79" spans="1:8" x14ac:dyDescent="0.25">
      <c r="D79" s="11" t="s">
        <v>77</v>
      </c>
      <c r="E79" s="54">
        <f>SUM(E16,E37:E38)</f>
        <v>3927</v>
      </c>
      <c r="F79" s="54">
        <f t="shared" si="4"/>
        <v>3177</v>
      </c>
      <c r="G79" s="54">
        <f t="shared" si="5"/>
        <v>750</v>
      </c>
      <c r="H79" s="25"/>
    </row>
    <row r="80" spans="1:8" x14ac:dyDescent="0.25">
      <c r="D80" s="11" t="s">
        <v>78</v>
      </c>
      <c r="E80" s="54">
        <f>E58</f>
        <v>654.5</v>
      </c>
      <c r="F80" s="54">
        <f t="shared" si="4"/>
        <v>530</v>
      </c>
      <c r="G80" s="54">
        <f t="shared" si="5"/>
        <v>124.5</v>
      </c>
      <c r="H80" s="25"/>
    </row>
    <row r="81" spans="4:8" x14ac:dyDescent="0.25">
      <c r="D81" s="11" t="s">
        <v>79</v>
      </c>
      <c r="E81" s="54">
        <f>SUM(E15+E34+E35+E36+E42+E43+E60)</f>
        <v>8508.5</v>
      </c>
      <c r="F81" s="54">
        <f t="shared" si="4"/>
        <v>6884</v>
      </c>
      <c r="G81" s="54">
        <f t="shared" si="5"/>
        <v>1624.5</v>
      </c>
      <c r="H81" s="25"/>
    </row>
    <row r="82" spans="4:8" x14ac:dyDescent="0.25">
      <c r="D82" s="11" t="s">
        <v>80</v>
      </c>
      <c r="E82" s="54">
        <f>SUM(E45:E46)</f>
        <v>2618</v>
      </c>
      <c r="F82" s="54">
        <f t="shared" si="4"/>
        <v>2118</v>
      </c>
      <c r="G82" s="54">
        <f t="shared" si="5"/>
        <v>500</v>
      </c>
      <c r="H82" s="25"/>
    </row>
    <row r="83" spans="4:8" x14ac:dyDescent="0.25">
      <c r="D83" s="11" t="s">
        <v>81</v>
      </c>
      <c r="E83" s="54">
        <f>E47</f>
        <v>1309</v>
      </c>
      <c r="F83" s="54">
        <f t="shared" si="4"/>
        <v>1059</v>
      </c>
      <c r="G83" s="54">
        <f t="shared" si="5"/>
        <v>250</v>
      </c>
      <c r="H83" s="25"/>
    </row>
    <row r="84" spans="4:8" x14ac:dyDescent="0.25">
      <c r="D84" s="11" t="s">
        <v>82</v>
      </c>
      <c r="E84" s="54">
        <f>SUM(E19,E48:E49)</f>
        <v>3927</v>
      </c>
      <c r="F84" s="54">
        <f t="shared" si="4"/>
        <v>3177</v>
      </c>
      <c r="G84" s="54">
        <f t="shared" si="5"/>
        <v>750</v>
      </c>
      <c r="H84" s="25"/>
    </row>
    <row r="85" spans="4:8" x14ac:dyDescent="0.25">
      <c r="D85" s="11" t="s">
        <v>83</v>
      </c>
      <c r="E85" s="54">
        <f>SUM(E9+E10+E17+E18+E20+E39+E40+E41+E61)</f>
        <v>11126.5</v>
      </c>
      <c r="F85" s="54">
        <f t="shared" si="4"/>
        <v>9003</v>
      </c>
      <c r="G85" s="54">
        <f>SUM(E85-F85)</f>
        <v>2123.5</v>
      </c>
      <c r="H85" s="25"/>
    </row>
    <row r="86" spans="4:8" x14ac:dyDescent="0.25">
      <c r="D86" s="11" t="s">
        <v>84</v>
      </c>
      <c r="E86" s="54">
        <f>E44</f>
        <v>1309</v>
      </c>
      <c r="F86" s="54">
        <f t="shared" si="4"/>
        <v>1059</v>
      </c>
      <c r="G86" s="54">
        <f>SUM(E86-F86)</f>
        <v>250</v>
      </c>
      <c r="H86" s="25"/>
    </row>
    <row r="87" spans="4:8" x14ac:dyDescent="0.25">
      <c r="D87" s="11" t="s">
        <v>85</v>
      </c>
      <c r="E87" s="54">
        <f>SUM(E50+E51+E52+E53+E62++E64+E68+E65)</f>
        <v>7854</v>
      </c>
      <c r="F87" s="54">
        <f t="shared" si="4"/>
        <v>6355</v>
      </c>
      <c r="G87" s="54">
        <f>SUM(E87-F87)</f>
        <v>1499</v>
      </c>
      <c r="H87" s="25"/>
    </row>
    <row r="88" spans="4:8" x14ac:dyDescent="0.25">
      <c r="D88" s="12" t="s">
        <v>67</v>
      </c>
      <c r="E88" s="53">
        <f>SUM(E72:E87)</f>
        <v>66104.5</v>
      </c>
      <c r="F88" s="53">
        <f>SUM(F72:F87)</f>
        <v>53485</v>
      </c>
      <c r="G88" s="53">
        <f>SUM(E88-F88)</f>
        <v>12619.5</v>
      </c>
      <c r="H88" s="26"/>
    </row>
    <row r="89" spans="4:8" x14ac:dyDescent="0.25">
      <c r="D89" s="13"/>
      <c r="E89" s="46"/>
      <c r="F89" s="46"/>
      <c r="G89" s="47"/>
      <c r="H89" s="14"/>
    </row>
    <row r="90" spans="4:8" ht="30.75" customHeight="1" x14ac:dyDescent="0.25"/>
  </sheetData>
  <mergeCells count="7">
    <mergeCell ref="A56:G56"/>
    <mergeCell ref="E1:G1"/>
    <mergeCell ref="D2:G2"/>
    <mergeCell ref="D3:G3"/>
    <mergeCell ref="D4:G4"/>
    <mergeCell ref="A55:D55"/>
    <mergeCell ref="A6:G6"/>
  </mergeCells>
  <pageMargins left="0.7" right="0.7" top="0.75" bottom="0.75" header="0.3" footer="0.3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</dc:creator>
  <cp:lastModifiedBy>Lietvediba</cp:lastModifiedBy>
  <cp:lastPrinted>2024-11-21T10:07:02Z</cp:lastPrinted>
  <dcterms:created xsi:type="dcterms:W3CDTF">2024-11-12T09:19:42Z</dcterms:created>
  <dcterms:modified xsi:type="dcterms:W3CDTF">2024-12-02T15:54:29Z</dcterms:modified>
</cp:coreProperties>
</file>